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D8830FF-1ACF-43B4-B4A3-3B475B49B0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-чорак 2024" sheetId="6" r:id="rId1"/>
  </sheets>
  <definedNames>
    <definedName name="_xlnm._FilterDatabase" localSheetId="0" hidden="1">'4-чорак 2024'!$A$9:$N$148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7" i="6" l="1"/>
  <c r="I144" i="6"/>
  <c r="I143" i="6"/>
  <c r="I142" i="6"/>
  <c r="K141" i="6"/>
  <c r="I141" i="6"/>
  <c r="I138" i="6"/>
  <c r="H95" i="6" l="1"/>
  <c r="I134" i="6"/>
  <c r="H134" i="6" s="1"/>
  <c r="I133" i="6"/>
  <c r="H133" i="6" s="1"/>
  <c r="I132" i="6"/>
  <c r="H132" i="6" s="1"/>
  <c r="I131" i="6"/>
  <c r="H131" i="6" s="1"/>
  <c r="I130" i="6"/>
  <c r="H130" i="6" s="1"/>
  <c r="I129" i="6"/>
  <c r="H129" i="6" s="1"/>
  <c r="I128" i="6"/>
  <c r="H128" i="6" s="1"/>
  <c r="I127" i="6"/>
  <c r="H127" i="6" s="1"/>
  <c r="I125" i="6"/>
  <c r="H125" i="6" s="1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26" i="6"/>
  <c r="I124" i="6"/>
  <c r="H124" i="6" s="1"/>
  <c r="H123" i="6"/>
  <c r="I121" i="6"/>
  <c r="H121" i="6" s="1"/>
  <c r="I120" i="6"/>
  <c r="I117" i="6"/>
  <c r="H117" i="6" s="1"/>
  <c r="I112" i="6"/>
  <c r="H112" i="6" s="1"/>
  <c r="I111" i="6"/>
  <c r="H111" i="6" s="1"/>
  <c r="I108" i="6"/>
  <c r="H108" i="6" s="1"/>
  <c r="I107" i="6"/>
  <c r="H107" i="6" s="1"/>
  <c r="H122" i="6"/>
  <c r="H120" i="6"/>
  <c r="H119" i="6"/>
  <c r="H118" i="6"/>
  <c r="H116" i="6"/>
  <c r="H115" i="6"/>
  <c r="H114" i="6"/>
  <c r="H113" i="6"/>
  <c r="H110" i="6"/>
  <c r="H109" i="6"/>
  <c r="H106" i="6"/>
  <c r="H97" i="6" l="1"/>
  <c r="H94" i="6" l="1"/>
  <c r="H61" i="6" l="1"/>
  <c r="H103" i="6" l="1"/>
  <c r="H102" i="6"/>
  <c r="H101" i="6"/>
  <c r="H100" i="6"/>
  <c r="H99" i="6"/>
  <c r="H98" i="6"/>
  <c r="H96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</calcChain>
</file>

<file path=xl/sharedStrings.xml><?xml version="1.0" encoding="utf-8"?>
<sst xmlns="http://schemas.openxmlformats.org/spreadsheetml/2006/main" count="713" uniqueCount="237">
  <si>
    <t xml:space="preserve">МАЪЛУМОТ </t>
  </si>
  <si>
    <t>минг сўм</t>
  </si>
  <si>
    <t>№</t>
  </si>
  <si>
    <t xml:space="preserve">Мансабдор шахснинг 
исм фамилияси </t>
  </si>
  <si>
    <t xml:space="preserve">Лавозими </t>
  </si>
  <si>
    <t>Буйруқ рақами куни</t>
  </si>
  <si>
    <t xml:space="preserve">Хизмат сафари муддати </t>
  </si>
  <si>
    <t>Хизмат 
сафари манзили</t>
  </si>
  <si>
    <t>Хизмат сафари мақсади</t>
  </si>
  <si>
    <t xml:space="preserve">Жами 
харажатлар </t>
  </si>
  <si>
    <t>Шундан:</t>
  </si>
  <si>
    <t xml:space="preserve">Транспорт 
харажатлари </t>
  </si>
  <si>
    <t xml:space="preserve">Кунли харажатлар </t>
  </si>
  <si>
    <t xml:space="preserve">Мехмонхон харажатлари </t>
  </si>
  <si>
    <t xml:space="preserve">Бошқа харажатлар </t>
  </si>
  <si>
    <t>1-s</t>
  </si>
  <si>
    <t>Тадқиқот объектини кўздан кечириш</t>
  </si>
  <si>
    <t>3-s</t>
  </si>
  <si>
    <t>9-s</t>
  </si>
  <si>
    <t>10-s</t>
  </si>
  <si>
    <t>18-s</t>
  </si>
  <si>
    <t>16-s</t>
  </si>
  <si>
    <t>Комплекс текшириш натижалари юзасидан</t>
  </si>
  <si>
    <t>29-s</t>
  </si>
  <si>
    <t>33-s</t>
  </si>
  <si>
    <t>34-s</t>
  </si>
  <si>
    <t>Қўшимча мутахассислик олиш учун</t>
  </si>
  <si>
    <t>38-s</t>
  </si>
  <si>
    <t>37-s</t>
  </si>
  <si>
    <t>39-s</t>
  </si>
  <si>
    <t>35-s</t>
  </si>
  <si>
    <t>46-s</t>
  </si>
  <si>
    <t>45-s</t>
  </si>
  <si>
    <t>49-s</t>
  </si>
  <si>
    <t>47-s</t>
  </si>
  <si>
    <t>63-s</t>
  </si>
  <si>
    <t>69-s</t>
  </si>
  <si>
    <t>61-s</t>
  </si>
  <si>
    <t>57-s</t>
  </si>
  <si>
    <t>76-s</t>
  </si>
  <si>
    <t>71-s</t>
  </si>
  <si>
    <t>81-s</t>
  </si>
  <si>
    <t>64-s</t>
  </si>
  <si>
    <t>82-s</t>
  </si>
  <si>
    <t>Xalilov A.</t>
  </si>
  <si>
    <t>Direktor</t>
  </si>
  <si>
    <t>162-s-sonli 27.12.2023</t>
  </si>
  <si>
    <t>Xorazm</t>
  </si>
  <si>
    <t>160-s</t>
  </si>
  <si>
    <t>Farg'na va Namangan</t>
  </si>
  <si>
    <t>Samarqand</t>
  </si>
  <si>
    <t>5-s</t>
  </si>
  <si>
    <t>Nukus Urgancha</t>
  </si>
  <si>
    <t>Nishonov B</t>
  </si>
  <si>
    <t xml:space="preserve">Tashkiliy nazorat bo'lim </t>
  </si>
  <si>
    <t>Kayumov E</t>
  </si>
  <si>
    <t>ekspert</t>
  </si>
  <si>
    <t>Orziyev T</t>
  </si>
  <si>
    <t>Direktor o'rinbosari</t>
  </si>
  <si>
    <t>Saidxojayev S</t>
  </si>
  <si>
    <t>Xalqaro</t>
  </si>
  <si>
    <t>Normatov A</t>
  </si>
  <si>
    <t>Mudir</t>
  </si>
  <si>
    <t>123-s</t>
  </si>
  <si>
    <t>Do'smatov J.</t>
  </si>
  <si>
    <t>Ekspert</t>
  </si>
  <si>
    <t>6-s</t>
  </si>
  <si>
    <t>Navoiy vil</t>
  </si>
  <si>
    <t>Xojimatov D</t>
  </si>
  <si>
    <t>11-s</t>
  </si>
  <si>
    <t>Madaminov O</t>
  </si>
  <si>
    <t>12-s</t>
  </si>
  <si>
    <t>Худудий булимларни шарт шароитини урганиш</t>
  </si>
  <si>
    <t>Buxoro</t>
  </si>
  <si>
    <t>Buxoro Navoiy</t>
  </si>
  <si>
    <t>Qashqadaryo Surxandaryo</t>
  </si>
  <si>
    <t>14-s</t>
  </si>
  <si>
    <t>Samarqand Jizzax Sirdaryo</t>
  </si>
  <si>
    <t>Murodullayev N</t>
  </si>
  <si>
    <t>Bosh mutaxassis</t>
  </si>
  <si>
    <t>Yunusov X</t>
  </si>
  <si>
    <t>8-s</t>
  </si>
  <si>
    <t>Andijon</t>
  </si>
  <si>
    <t>Xasanov K</t>
  </si>
  <si>
    <t>15-s</t>
  </si>
  <si>
    <t>Urganch</t>
  </si>
  <si>
    <t>Mirzayev B</t>
  </si>
  <si>
    <t>Margulon</t>
  </si>
  <si>
    <t>Farg'na va Namangan, Andijon</t>
  </si>
  <si>
    <t>Xabibullayev B</t>
  </si>
  <si>
    <t>22-s</t>
  </si>
  <si>
    <t>Nukus</t>
  </si>
  <si>
    <t>Yo'ldoshev A</t>
  </si>
  <si>
    <t>27-s</t>
  </si>
  <si>
    <t>Namangan</t>
  </si>
  <si>
    <t>Djurayev A.</t>
  </si>
  <si>
    <t>28-s</t>
  </si>
  <si>
    <t>Samarqand-Buxoro</t>
  </si>
  <si>
    <t>Nizomov M</t>
  </si>
  <si>
    <t>Abduvaitov S</t>
  </si>
  <si>
    <t>Fargona</t>
  </si>
  <si>
    <t>30-s</t>
  </si>
  <si>
    <t>Abdumajidov U.</t>
  </si>
  <si>
    <t>32-s</t>
  </si>
  <si>
    <t xml:space="preserve">Qashqadaryo </t>
  </si>
  <si>
    <t>Muxtarov O'</t>
  </si>
  <si>
    <t>Umurzakov N</t>
  </si>
  <si>
    <t>Paxtakor</t>
  </si>
  <si>
    <t>Jizzax</t>
  </si>
  <si>
    <t>Churyakov E</t>
  </si>
  <si>
    <t>Talipova I</t>
  </si>
  <si>
    <t>Muxamedjanova M</t>
  </si>
  <si>
    <t>Samarqand, Buxoro</t>
  </si>
  <si>
    <t>Sayfutdinov Z.</t>
  </si>
  <si>
    <t>48-s</t>
  </si>
  <si>
    <t>Qoraqalpogiston</t>
  </si>
  <si>
    <t>Umidillayev Q.</t>
  </si>
  <si>
    <t>50-s</t>
  </si>
  <si>
    <t>21-s</t>
  </si>
  <si>
    <t>Adashev Y.</t>
  </si>
  <si>
    <t>Kudratov S</t>
  </si>
  <si>
    <t>Navoiy, Buxoro</t>
  </si>
  <si>
    <t>Bo'riyev A</t>
  </si>
  <si>
    <t>Najmidinova N</t>
  </si>
  <si>
    <t>Sirdaryi</t>
  </si>
  <si>
    <t>Negmatov O</t>
  </si>
  <si>
    <t>62-s</t>
  </si>
  <si>
    <t>Xasanov A.</t>
  </si>
  <si>
    <t>Kutubxonachi</t>
  </si>
  <si>
    <t>Axmedov B.</t>
  </si>
  <si>
    <t>Sifat</t>
  </si>
  <si>
    <t>To'raniyazova A</t>
  </si>
  <si>
    <t>Toshkent</t>
  </si>
  <si>
    <t>70-s</t>
  </si>
  <si>
    <t>Bekobod</t>
  </si>
  <si>
    <t>Jurayev S.</t>
  </si>
  <si>
    <t>Kuldoshova</t>
  </si>
  <si>
    <t>Turkiya</t>
  </si>
  <si>
    <t>Malaka oshirish</t>
  </si>
  <si>
    <t>Ataniyazov</t>
  </si>
  <si>
    <t>Saitova N.</t>
  </si>
  <si>
    <t>Malayziya</t>
  </si>
  <si>
    <t>Pak E</t>
  </si>
  <si>
    <t>Nazarov X.</t>
  </si>
  <si>
    <t>52-s</t>
  </si>
  <si>
    <t>Samarqand Navoiy</t>
  </si>
  <si>
    <t>65-s</t>
  </si>
  <si>
    <t>Rustemov Y.</t>
  </si>
  <si>
    <t>Ibragimov S.</t>
  </si>
  <si>
    <t>Maskiva</t>
  </si>
  <si>
    <t>Bankok</t>
  </si>
  <si>
    <t>Maxkomov M.</t>
  </si>
  <si>
    <t>Institut direktori</t>
  </si>
  <si>
    <t>Uzakov U.</t>
  </si>
  <si>
    <t>Muxtorov O'</t>
  </si>
  <si>
    <t>Комплекс текшириш ўтказиш</t>
  </si>
  <si>
    <t xml:space="preserve"> Заковат интиллектуал ўйинида иштрок этиш учун</t>
  </si>
  <si>
    <t>Toshkent viloyatiga (“Olmos” konvension markazi)</t>
  </si>
  <si>
    <t>Bajargan
ekspertiza xulosalari va mutaxassis fikrlari yuzasidan</t>
  </si>
  <si>
    <t>99-s</t>
  </si>
  <si>
    <t>Labaratoriya mudiri</t>
  </si>
  <si>
    <t>Minsk shahri</t>
  </si>
  <si>
    <t>105-s</t>
  </si>
  <si>
    <t>102-s</t>
  </si>
  <si>
    <t>104-s</t>
  </si>
  <si>
    <t>103-s</t>
  </si>
  <si>
    <t>106-s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</si>
  <si>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</si>
  <si>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</si>
  <si>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“Халқаро ҳамкорликнинг суд экспертизасини такомиллаштириш ва ривожлантиришдаги ўрни” мавзусидаги халқаро илмий-амалий конференцияси юзасидан</t>
  </si>
  <si>
    <t>Ўзбекистон Республикаси Президентининг 2021-йил 5-июлдаги ПФ-6256-сон Фармони билан тасдиқланган Ўзбекистон Республикасида суд-экспертлик фаолиятини ривожлантиришнинг 2021-2025-йилларга мўлжалланган консепсияси ижроси юзасидан, Таиланд Қироллигининг Бангкок шаҳрида Осиё суд экспертизаси тармоғи йиғилиши, Осиё Тинч океани тиббий-ҳуқуқий агентликлари Ассотсиатсиясининг учрашуви ҳамда “Суд экспертиза, гуманитар ва технологик тараққиётни бирлаштириш” мавзусидаги симпозиумида иштирок этиш ва малака ошириш учун</t>
  </si>
  <si>
    <t>Ўзбекистон Республикаси Президентининг 2021-йил 5-июлдаги ПФ-6256-сон Фармони билан тасдиқланган Ўзбекистон Республикасида суд-экспертлик фаолиятини ривожлантиришнинг 2021-2025-йилларга мўлжалланган консепсияси ҳамда МДҲ Ижроия қўмитасининг 2024-йил 14-июндаги 7.3.1-5/424-сон хати ижроси юзасидан, МДҲ Ижроия қўмитаси ва Беларус Республикаси Давлат суд экспертизаси қўмитаси томонидан Мустақил Давлатлар Ҳамдўстлиги иштирокчи давлатларининг суд-экспертиза фаолияти соҳасидаги Мувофиқлаштирувчи кенгашининг ташкилий мажлисида иштирок этиш учун</t>
  </si>
  <si>
    <t xml:space="preserve">Ўзбекистон Республикаси Президентининг 2021-йил 5-июлдаги ПФ-6256-сон Фармони билан тасдиқланган Ўзбекистон Республикасида суд-экспертлик фаолиятини ривожлантиришнинг 2021-2025-йилларга мўлжалланган консепсияси ижроси юзасидан, Туркия Республикаси Адлия вазирлиги ҳузуридаги Суд тиббиёт институти томонидан ташкил этиладиган “The 19th International Forensic Medicine
Congress/19-Xalqaro sud tibbiyoti kongressi”да иштирок этиш ва малака ошириш учун </t>
  </si>
  <si>
    <t xml:space="preserve">2024 йил давомида Республика суд экспертизаси маркази ходимларининг  
хизмат сафарлари бўйича амалга оширган харажатлари тўғрисида </t>
  </si>
  <si>
    <t>Xasanov J.</t>
  </si>
  <si>
    <t>Abdullaxodjayev S</t>
  </si>
  <si>
    <t>Shafyor</t>
  </si>
  <si>
    <t>78-s 17.07.2024</t>
  </si>
  <si>
    <t>Xizmat zarurati tufayli</t>
  </si>
  <si>
    <t>77-s 16.07.2024yil</t>
  </si>
  <si>
    <t>Muxiddinov K</t>
  </si>
  <si>
    <t>72-s 08.07.2024</t>
  </si>
  <si>
    <t>53-s 08.05.2024</t>
  </si>
  <si>
    <t>Farg'ona</t>
  </si>
  <si>
    <t>Xodisa joyini ko'zdan kechirish</t>
  </si>
  <si>
    <t>Abduvaitov S.</t>
  </si>
  <si>
    <t>88-s 22.08.2024</t>
  </si>
  <si>
    <t>Tadqiqot obyektini ko'zdan kechirish</t>
  </si>
  <si>
    <t>56-s 15.08.2024</t>
  </si>
  <si>
    <t>93-s 06.09.2024</t>
  </si>
  <si>
    <t>Sapayev X</t>
  </si>
  <si>
    <t>107-s 27.09.2024</t>
  </si>
  <si>
    <t>77-s 15.07.2024yil</t>
  </si>
  <si>
    <t>89-s 22.08.2024</t>
  </si>
  <si>
    <t>74-s 12.07.2024</t>
  </si>
  <si>
    <t>Qoraqalpogiston va Xorazm</t>
  </si>
  <si>
    <t>Nazarov A.</t>
  </si>
  <si>
    <t>54-s 08.05.2024</t>
  </si>
  <si>
    <t>Navoiy</t>
  </si>
  <si>
    <t>90-s 23.08.2024</t>
  </si>
  <si>
    <t>Namangan va Farg'ona</t>
  </si>
  <si>
    <t>83-s 09.08.2024</t>
  </si>
  <si>
    <t>Saylov</t>
  </si>
  <si>
    <t>Salmonov R</t>
  </si>
  <si>
    <t>148-s 02.12.2024</t>
  </si>
  <si>
    <t>143-s 22.11.2024</t>
  </si>
  <si>
    <t>134-s 07.11.2024</t>
  </si>
  <si>
    <t>136-s 08.11.2024</t>
  </si>
  <si>
    <t>114-s 21.11.2024</t>
  </si>
  <si>
    <t xml:space="preserve">147-s </t>
  </si>
  <si>
    <t>Abdusalomov U</t>
  </si>
  <si>
    <t>153-s</t>
  </si>
  <si>
    <t>Surxondaryo</t>
  </si>
  <si>
    <t>151-s</t>
  </si>
  <si>
    <t>Qashqadaryo</t>
  </si>
  <si>
    <t>Pardayev A</t>
  </si>
  <si>
    <t>97-s</t>
  </si>
  <si>
    <t>Sirdaryo va Jizzax</t>
  </si>
  <si>
    <t>116-s</t>
  </si>
  <si>
    <t>Rossiya</t>
  </si>
  <si>
    <t>Tosheva D.</t>
  </si>
  <si>
    <t>118-s</t>
  </si>
  <si>
    <t>Avstiraliya</t>
  </si>
  <si>
    <t>Kanfirinsiya</t>
  </si>
  <si>
    <t>98-s</t>
  </si>
  <si>
    <t>Armaniston</t>
  </si>
  <si>
    <t>155-s</t>
  </si>
  <si>
    <t>159-s</t>
  </si>
  <si>
    <t>119-s</t>
  </si>
  <si>
    <t>Andijon, Farg'ona va Namangan</t>
  </si>
  <si>
    <t>157-s</t>
  </si>
  <si>
    <t>Sirdaryo</t>
  </si>
  <si>
    <t>156-s</t>
  </si>
  <si>
    <t>154-s</t>
  </si>
  <si>
    <t>122-s</t>
  </si>
  <si>
    <t>158-s</t>
  </si>
  <si>
    <t>150-s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</si>
</sst>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vertical="center"/>
    </xf>
    <xf numFmtId="164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3" borderId="1" xfId="1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D018-38EE-420A-9BA3-6B7DC0ECC934}">
  <dimension ref="A1:N148"/>
  <sheetViews>
    <sheetView tabSelected="1" topLeftCell="A28" zoomScaleNormal="100" workbookViewId="0">
      <selection activeCell="C10" sqref="C10"/>
    </sheetView>
  </sheetViews>
  <sheetFormatPr defaultRowHeight="15" x14ac:dyDescent="0.25"/>
  <cols>
    <col min="1" max="1" width="9.140625" style="1"/>
    <col min="2" max="2" width="20.5703125" style="10" bestFit="1" customWidth="1"/>
    <col min="3" max="3" width="20.85546875" style="1" customWidth="1"/>
    <col min="4" max="4" width="22" style="1" customWidth="1"/>
    <col min="5" max="5" width="14.42578125" style="2" bestFit="1" customWidth="1"/>
    <col min="6" max="6" width="30.28515625" style="1" customWidth="1"/>
    <col min="7" max="7" width="48.5703125" style="1" customWidth="1"/>
    <col min="8" max="8" width="17.7109375" style="1" customWidth="1"/>
    <col min="9" max="9" width="14.85546875" style="1" bestFit="1" customWidth="1"/>
    <col min="10" max="11" width="12.7109375" style="1" customWidth="1"/>
    <col min="12" max="12" width="14.5703125" style="1" customWidth="1"/>
    <col min="13" max="13" width="9.140625" style="1"/>
    <col min="14" max="14" width="11.140625" style="1" bestFit="1" customWidth="1"/>
    <col min="15" max="16384" width="9.140625" style="1"/>
  </cols>
  <sheetData>
    <row r="1" spans="1:14" ht="47.25" customHeight="1" x14ac:dyDescent="0.25">
      <c r="H1" s="25"/>
      <c r="I1" s="29" t="s">
        <v>167</v>
      </c>
      <c r="J1" s="29"/>
      <c r="K1" s="29"/>
      <c r="L1" s="29"/>
    </row>
    <row r="2" spans="1:14" x14ac:dyDescent="0.25">
      <c r="H2" s="10"/>
      <c r="I2" s="30" t="s">
        <v>168</v>
      </c>
      <c r="J2" s="30"/>
      <c r="K2" s="30"/>
      <c r="L2" s="30"/>
    </row>
    <row r="4" spans="1:14" ht="54" customHeight="1" x14ac:dyDescent="0.25">
      <c r="A4" s="33" t="s">
        <v>173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4" ht="18.75" x14ac:dyDescent="0.3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7" spans="1:14" ht="15.75" x14ac:dyDescent="0.25">
      <c r="L7" s="3" t="s">
        <v>1</v>
      </c>
    </row>
    <row r="8" spans="1:14" x14ac:dyDescent="0.25">
      <c r="A8" s="32" t="s">
        <v>2</v>
      </c>
      <c r="B8" s="31" t="s">
        <v>3</v>
      </c>
      <c r="C8" s="32" t="s">
        <v>4</v>
      </c>
      <c r="D8" s="31" t="s">
        <v>5</v>
      </c>
      <c r="E8" s="31" t="s">
        <v>6</v>
      </c>
      <c r="F8" s="31" t="s">
        <v>7</v>
      </c>
      <c r="G8" s="32" t="s">
        <v>8</v>
      </c>
      <c r="H8" s="31" t="s">
        <v>9</v>
      </c>
      <c r="I8" s="32" t="s">
        <v>10</v>
      </c>
      <c r="J8" s="32"/>
      <c r="K8" s="32"/>
      <c r="L8" s="32"/>
    </row>
    <row r="9" spans="1:14" ht="57" x14ac:dyDescent="0.25">
      <c r="A9" s="32"/>
      <c r="B9" s="31"/>
      <c r="C9" s="32"/>
      <c r="D9" s="32"/>
      <c r="E9" s="32"/>
      <c r="F9" s="32"/>
      <c r="G9" s="32"/>
      <c r="H9" s="31"/>
      <c r="I9" s="28" t="s">
        <v>11</v>
      </c>
      <c r="J9" s="28" t="s">
        <v>12</v>
      </c>
      <c r="K9" s="28" t="s">
        <v>13</v>
      </c>
      <c r="L9" s="28" t="s">
        <v>14</v>
      </c>
    </row>
    <row r="10" spans="1:14" x14ac:dyDescent="0.25">
      <c r="A10" s="12">
        <v>1</v>
      </c>
      <c r="B10" s="4" t="s">
        <v>44</v>
      </c>
      <c r="C10" s="11" t="s">
        <v>45</v>
      </c>
      <c r="D10" s="11" t="s">
        <v>46</v>
      </c>
      <c r="E10" s="11">
        <v>1</v>
      </c>
      <c r="F10" s="11" t="s">
        <v>47</v>
      </c>
      <c r="G10" s="14" t="s">
        <v>72</v>
      </c>
      <c r="H10" s="5">
        <f>I10+J10+K10+L10</f>
        <v>1157.5999999999999</v>
      </c>
      <c r="I10" s="6">
        <v>1123.5999999999999</v>
      </c>
      <c r="J10" s="6">
        <v>34</v>
      </c>
      <c r="K10" s="6"/>
      <c r="L10" s="7"/>
    </row>
    <row r="11" spans="1:14" x14ac:dyDescent="0.25">
      <c r="A11" s="12">
        <v>2</v>
      </c>
      <c r="B11" s="4" t="s">
        <v>44</v>
      </c>
      <c r="C11" s="13" t="s">
        <v>45</v>
      </c>
      <c r="D11" s="11" t="s">
        <v>48</v>
      </c>
      <c r="E11" s="11">
        <v>1</v>
      </c>
      <c r="F11" s="11" t="s">
        <v>49</v>
      </c>
      <c r="G11" s="14" t="s">
        <v>72</v>
      </c>
      <c r="H11" s="5">
        <f t="shared" ref="H11:H40" si="0">I11+J11+K11+L11</f>
        <v>34</v>
      </c>
      <c r="I11" s="6"/>
      <c r="J11" s="6">
        <v>34</v>
      </c>
      <c r="K11" s="6"/>
      <c r="L11" s="7"/>
    </row>
    <row r="12" spans="1:14" x14ac:dyDescent="0.25">
      <c r="A12" s="12">
        <v>3</v>
      </c>
      <c r="B12" s="4" t="s">
        <v>44</v>
      </c>
      <c r="C12" s="13" t="s">
        <v>45</v>
      </c>
      <c r="D12" s="11" t="s">
        <v>15</v>
      </c>
      <c r="E12" s="11">
        <v>1</v>
      </c>
      <c r="F12" s="11" t="s">
        <v>50</v>
      </c>
      <c r="G12" s="14" t="s">
        <v>72</v>
      </c>
      <c r="H12" s="5">
        <f t="shared" si="0"/>
        <v>434</v>
      </c>
      <c r="I12" s="6">
        <v>400</v>
      </c>
      <c r="J12" s="6">
        <v>34</v>
      </c>
      <c r="K12" s="6"/>
      <c r="L12" s="7"/>
    </row>
    <row r="13" spans="1:14" x14ac:dyDescent="0.25">
      <c r="A13" s="17">
        <v>4</v>
      </c>
      <c r="B13" s="4" t="s">
        <v>44</v>
      </c>
      <c r="C13" s="13" t="s">
        <v>45</v>
      </c>
      <c r="D13" s="11" t="s">
        <v>51</v>
      </c>
      <c r="E13" s="11">
        <v>4</v>
      </c>
      <c r="F13" s="11" t="s">
        <v>52</v>
      </c>
      <c r="G13" s="14" t="s">
        <v>72</v>
      </c>
      <c r="H13" s="5">
        <f t="shared" si="0"/>
        <v>2694.17</v>
      </c>
      <c r="I13" s="6">
        <v>1258.17</v>
      </c>
      <c r="J13" s="6">
        <v>136</v>
      </c>
      <c r="K13" s="6">
        <v>1300</v>
      </c>
      <c r="L13" s="7"/>
      <c r="N13" s="8"/>
    </row>
    <row r="14" spans="1:14" x14ac:dyDescent="0.25">
      <c r="A14" s="17">
        <v>5</v>
      </c>
      <c r="B14" s="4" t="s">
        <v>53</v>
      </c>
      <c r="C14" s="11" t="s">
        <v>54</v>
      </c>
      <c r="D14" s="11" t="s">
        <v>51</v>
      </c>
      <c r="E14" s="11">
        <v>4</v>
      </c>
      <c r="F14" s="11" t="s">
        <v>52</v>
      </c>
      <c r="G14" s="14" t="s">
        <v>72</v>
      </c>
      <c r="H14" s="5">
        <f t="shared" si="0"/>
        <v>3125.05</v>
      </c>
      <c r="I14" s="6">
        <v>1489.05</v>
      </c>
      <c r="J14" s="6">
        <v>136</v>
      </c>
      <c r="K14" s="6">
        <v>1500</v>
      </c>
      <c r="L14" s="7"/>
    </row>
    <row r="15" spans="1:14" x14ac:dyDescent="0.25">
      <c r="A15" s="17">
        <v>6</v>
      </c>
      <c r="B15" s="4" t="s">
        <v>55</v>
      </c>
      <c r="C15" s="11" t="s">
        <v>56</v>
      </c>
      <c r="D15" s="11" t="s">
        <v>48</v>
      </c>
      <c r="E15" s="11">
        <v>1</v>
      </c>
      <c r="F15" s="13" t="s">
        <v>49</v>
      </c>
      <c r="G15" s="13" t="s">
        <v>22</v>
      </c>
      <c r="H15" s="5">
        <f t="shared" si="0"/>
        <v>34</v>
      </c>
      <c r="I15" s="6"/>
      <c r="J15" s="6">
        <v>34</v>
      </c>
      <c r="K15" s="6"/>
      <c r="L15" s="7"/>
    </row>
    <row r="16" spans="1:14" x14ac:dyDescent="0.25">
      <c r="A16" s="17">
        <v>7</v>
      </c>
      <c r="B16" s="4" t="s">
        <v>57</v>
      </c>
      <c r="C16" s="11" t="s">
        <v>58</v>
      </c>
      <c r="D16" s="11" t="s">
        <v>48</v>
      </c>
      <c r="E16" s="11">
        <v>1</v>
      </c>
      <c r="F16" s="13" t="s">
        <v>49</v>
      </c>
      <c r="G16" s="13" t="s">
        <v>22</v>
      </c>
      <c r="H16" s="5">
        <f t="shared" si="0"/>
        <v>34</v>
      </c>
      <c r="I16" s="6"/>
      <c r="J16" s="6">
        <v>34</v>
      </c>
      <c r="K16" s="6"/>
      <c r="L16" s="7"/>
    </row>
    <row r="17" spans="1:12" x14ac:dyDescent="0.25">
      <c r="A17" s="17">
        <v>8</v>
      </c>
      <c r="B17" s="4" t="s">
        <v>59</v>
      </c>
      <c r="C17" s="11" t="s">
        <v>60</v>
      </c>
      <c r="D17" s="11" t="s">
        <v>46</v>
      </c>
      <c r="E17" s="11">
        <v>1</v>
      </c>
      <c r="F17" s="13" t="s">
        <v>47</v>
      </c>
      <c r="G17" s="13" t="s">
        <v>22</v>
      </c>
      <c r="H17" s="5">
        <f t="shared" si="0"/>
        <v>1298.8900000000001</v>
      </c>
      <c r="I17" s="6">
        <v>1264.8900000000001</v>
      </c>
      <c r="J17" s="6">
        <v>34</v>
      </c>
      <c r="K17" s="6"/>
      <c r="L17" s="7"/>
    </row>
    <row r="18" spans="1:12" x14ac:dyDescent="0.25">
      <c r="A18" s="17">
        <v>9</v>
      </c>
      <c r="B18" s="4" t="s">
        <v>61</v>
      </c>
      <c r="C18" s="11" t="s">
        <v>62</v>
      </c>
      <c r="D18" s="11" t="s">
        <v>48</v>
      </c>
      <c r="E18" s="11">
        <v>1</v>
      </c>
      <c r="F18" s="13" t="s">
        <v>49</v>
      </c>
      <c r="G18" s="13" t="s">
        <v>22</v>
      </c>
      <c r="H18" s="5">
        <f t="shared" si="0"/>
        <v>34</v>
      </c>
      <c r="I18" s="6"/>
      <c r="J18" s="6">
        <v>34</v>
      </c>
      <c r="K18" s="6"/>
      <c r="L18" s="7"/>
    </row>
    <row r="19" spans="1:12" x14ac:dyDescent="0.25">
      <c r="A19" s="17">
        <v>10</v>
      </c>
      <c r="B19" s="4" t="s">
        <v>61</v>
      </c>
      <c r="C19" s="13" t="s">
        <v>62</v>
      </c>
      <c r="D19" s="11" t="s">
        <v>63</v>
      </c>
      <c r="E19" s="11">
        <v>1</v>
      </c>
      <c r="F19" s="11" t="s">
        <v>50</v>
      </c>
      <c r="G19" s="11" t="s">
        <v>16</v>
      </c>
      <c r="H19" s="5">
        <f t="shared" si="0"/>
        <v>251.92</v>
      </c>
      <c r="I19" s="6">
        <v>218.92</v>
      </c>
      <c r="J19" s="6">
        <v>33</v>
      </c>
      <c r="K19" s="6"/>
      <c r="L19" s="7"/>
    </row>
    <row r="20" spans="1:12" x14ac:dyDescent="0.25">
      <c r="A20" s="17">
        <v>11</v>
      </c>
      <c r="B20" s="4" t="s">
        <v>61</v>
      </c>
      <c r="C20" s="13" t="s">
        <v>62</v>
      </c>
      <c r="D20" s="13" t="s">
        <v>46</v>
      </c>
      <c r="E20" s="11">
        <v>2</v>
      </c>
      <c r="F20" s="13" t="s">
        <v>47</v>
      </c>
      <c r="G20" s="11" t="s">
        <v>16</v>
      </c>
      <c r="H20" s="5">
        <f t="shared" si="0"/>
        <v>2553.34</v>
      </c>
      <c r="I20" s="6">
        <v>2135.34</v>
      </c>
      <c r="J20" s="6">
        <v>68</v>
      </c>
      <c r="K20" s="6">
        <v>350</v>
      </c>
      <c r="L20" s="7"/>
    </row>
    <row r="21" spans="1:12" x14ac:dyDescent="0.25">
      <c r="A21" s="17">
        <v>12</v>
      </c>
      <c r="B21" s="4" t="s">
        <v>64</v>
      </c>
      <c r="C21" s="11" t="s">
        <v>65</v>
      </c>
      <c r="D21" s="11" t="s">
        <v>66</v>
      </c>
      <c r="E21" s="11">
        <v>2</v>
      </c>
      <c r="F21" s="11" t="s">
        <v>67</v>
      </c>
      <c r="G21" s="11" t="s">
        <v>16</v>
      </c>
      <c r="H21" s="5">
        <f t="shared" si="0"/>
        <v>1574</v>
      </c>
      <c r="I21" s="6">
        <v>672</v>
      </c>
      <c r="J21" s="6">
        <v>102</v>
      </c>
      <c r="K21" s="6">
        <v>800</v>
      </c>
      <c r="L21" s="7"/>
    </row>
    <row r="22" spans="1:12" x14ac:dyDescent="0.25">
      <c r="A22" s="17">
        <v>13</v>
      </c>
      <c r="B22" s="4" t="s">
        <v>55</v>
      </c>
      <c r="C22" s="14" t="s">
        <v>65</v>
      </c>
      <c r="D22" s="11" t="s">
        <v>66</v>
      </c>
      <c r="E22" s="11">
        <v>2</v>
      </c>
      <c r="F22" s="14" t="s">
        <v>67</v>
      </c>
      <c r="G22" s="11" t="s">
        <v>16</v>
      </c>
      <c r="H22" s="5">
        <f>I22+J22+K22+L22</f>
        <v>1574</v>
      </c>
      <c r="I22" s="6">
        <v>672</v>
      </c>
      <c r="J22" s="6">
        <v>102</v>
      </c>
      <c r="K22" s="6">
        <v>800</v>
      </c>
      <c r="L22" s="7"/>
    </row>
    <row r="23" spans="1:12" x14ac:dyDescent="0.25">
      <c r="A23" s="17">
        <v>14</v>
      </c>
      <c r="B23" s="4" t="s">
        <v>64</v>
      </c>
      <c r="C23" s="14" t="s">
        <v>65</v>
      </c>
      <c r="D23" s="11" t="s">
        <v>19</v>
      </c>
      <c r="E23" s="11">
        <v>2</v>
      </c>
      <c r="F23" s="14" t="s">
        <v>67</v>
      </c>
      <c r="G23" s="11" t="s">
        <v>16</v>
      </c>
      <c r="H23" s="5">
        <f>I23+J23+K23+L23</f>
        <v>908.4</v>
      </c>
      <c r="I23" s="6">
        <v>540.4</v>
      </c>
      <c r="J23" s="6">
        <v>68</v>
      </c>
      <c r="K23" s="6">
        <v>300</v>
      </c>
      <c r="L23" s="7"/>
    </row>
    <row r="24" spans="1:12" x14ac:dyDescent="0.25">
      <c r="A24" s="17">
        <v>15</v>
      </c>
      <c r="B24" s="4" t="s">
        <v>55</v>
      </c>
      <c r="C24" s="14" t="s">
        <v>65</v>
      </c>
      <c r="D24" s="14" t="s">
        <v>19</v>
      </c>
      <c r="E24" s="11">
        <v>2</v>
      </c>
      <c r="F24" s="14" t="s">
        <v>67</v>
      </c>
      <c r="G24" s="11" t="s">
        <v>16</v>
      </c>
      <c r="H24" s="5">
        <f>I24+J24+K24+L24</f>
        <v>908.4</v>
      </c>
      <c r="I24" s="6">
        <v>540.4</v>
      </c>
      <c r="J24" s="6">
        <v>68</v>
      </c>
      <c r="K24" s="6">
        <v>300</v>
      </c>
      <c r="L24" s="7"/>
    </row>
    <row r="25" spans="1:12" x14ac:dyDescent="0.25">
      <c r="A25" s="17">
        <v>16</v>
      </c>
      <c r="B25" s="4" t="s">
        <v>68</v>
      </c>
      <c r="C25" s="14" t="s">
        <v>65</v>
      </c>
      <c r="D25" s="11" t="s">
        <v>69</v>
      </c>
      <c r="E25" s="11">
        <v>1</v>
      </c>
      <c r="F25" s="11" t="s">
        <v>50</v>
      </c>
      <c r="G25" s="11" t="s">
        <v>16</v>
      </c>
      <c r="H25" s="5">
        <f>I25+J25+K25+L25</f>
        <v>442</v>
      </c>
      <c r="I25" s="6">
        <v>408</v>
      </c>
      <c r="J25" s="6">
        <v>34</v>
      </c>
      <c r="K25" s="6"/>
      <c r="L25" s="7"/>
    </row>
    <row r="26" spans="1:12" x14ac:dyDescent="0.25">
      <c r="A26" s="17">
        <v>17</v>
      </c>
      <c r="B26" s="4" t="s">
        <v>70</v>
      </c>
      <c r="C26" s="14" t="s">
        <v>65</v>
      </c>
      <c r="D26" s="14" t="s">
        <v>69</v>
      </c>
      <c r="E26" s="11">
        <v>1</v>
      </c>
      <c r="F26" s="14" t="s">
        <v>50</v>
      </c>
      <c r="G26" s="11" t="s">
        <v>16</v>
      </c>
      <c r="H26" s="5">
        <f t="shared" si="0"/>
        <v>442</v>
      </c>
      <c r="I26" s="6">
        <v>408</v>
      </c>
      <c r="J26" s="6">
        <v>34</v>
      </c>
      <c r="K26" s="6"/>
      <c r="L26" s="7"/>
    </row>
    <row r="27" spans="1:12" x14ac:dyDescent="0.25">
      <c r="A27" s="17">
        <v>18</v>
      </c>
      <c r="B27" s="4" t="s">
        <v>44</v>
      </c>
      <c r="C27" s="14" t="s">
        <v>45</v>
      </c>
      <c r="D27" s="11" t="s">
        <v>71</v>
      </c>
      <c r="E27" s="11">
        <v>4</v>
      </c>
      <c r="F27" s="11" t="s">
        <v>75</v>
      </c>
      <c r="G27" s="11" t="s">
        <v>72</v>
      </c>
      <c r="H27" s="5">
        <f t="shared" si="0"/>
        <v>2114.4499999999998</v>
      </c>
      <c r="I27" s="6">
        <v>710.45</v>
      </c>
      <c r="J27" s="6">
        <v>136</v>
      </c>
      <c r="K27" s="6">
        <v>1268</v>
      </c>
      <c r="L27" s="7"/>
    </row>
    <row r="28" spans="1:12" x14ac:dyDescent="0.25">
      <c r="A28" s="17">
        <v>19</v>
      </c>
      <c r="B28" s="4" t="s">
        <v>44</v>
      </c>
      <c r="C28" s="14" t="s">
        <v>45</v>
      </c>
      <c r="D28" s="11" t="s">
        <v>18</v>
      </c>
      <c r="E28" s="11">
        <v>3</v>
      </c>
      <c r="F28" s="11" t="s">
        <v>74</v>
      </c>
      <c r="G28" s="14" t="s">
        <v>72</v>
      </c>
      <c r="H28" s="5">
        <f t="shared" si="0"/>
        <v>2970.8</v>
      </c>
      <c r="I28" s="6">
        <v>922.8</v>
      </c>
      <c r="J28" s="6">
        <v>102</v>
      </c>
      <c r="K28" s="6">
        <v>1946</v>
      </c>
      <c r="L28" s="7"/>
    </row>
    <row r="29" spans="1:12" x14ac:dyDescent="0.25">
      <c r="A29" s="17">
        <v>20</v>
      </c>
      <c r="B29" s="4" t="s">
        <v>53</v>
      </c>
      <c r="C29" s="14" t="s">
        <v>54</v>
      </c>
      <c r="D29" s="14" t="s">
        <v>18</v>
      </c>
      <c r="E29" s="11">
        <v>3</v>
      </c>
      <c r="F29" s="14" t="s">
        <v>74</v>
      </c>
      <c r="G29" s="14" t="s">
        <v>72</v>
      </c>
      <c r="H29" s="5">
        <f t="shared" si="0"/>
        <v>1424.8</v>
      </c>
      <c r="I29" s="6">
        <v>922.8</v>
      </c>
      <c r="J29" s="6">
        <v>102</v>
      </c>
      <c r="K29" s="6">
        <v>400</v>
      </c>
      <c r="L29" s="7"/>
    </row>
    <row r="30" spans="1:12" x14ac:dyDescent="0.25">
      <c r="A30" s="17">
        <v>21</v>
      </c>
      <c r="B30" s="4" t="s">
        <v>53</v>
      </c>
      <c r="C30" s="14" t="s">
        <v>54</v>
      </c>
      <c r="D30" s="11" t="s">
        <v>71</v>
      </c>
      <c r="E30" s="11">
        <v>4</v>
      </c>
      <c r="F30" s="14" t="s">
        <v>75</v>
      </c>
      <c r="G30" s="14" t="s">
        <v>72</v>
      </c>
      <c r="H30" s="5">
        <f t="shared" si="0"/>
        <v>2114.4499999999998</v>
      </c>
      <c r="I30" s="6">
        <v>710.45</v>
      </c>
      <c r="J30" s="6">
        <v>136</v>
      </c>
      <c r="K30" s="6">
        <v>1268</v>
      </c>
      <c r="L30" s="7"/>
    </row>
    <row r="31" spans="1:12" x14ac:dyDescent="0.25">
      <c r="A31" s="17">
        <v>22</v>
      </c>
      <c r="B31" s="4" t="s">
        <v>44</v>
      </c>
      <c r="C31" s="14" t="s">
        <v>45</v>
      </c>
      <c r="D31" s="11" t="s">
        <v>76</v>
      </c>
      <c r="E31" s="11">
        <v>4</v>
      </c>
      <c r="F31" s="11" t="s">
        <v>77</v>
      </c>
      <c r="G31" s="14" t="s">
        <v>72</v>
      </c>
      <c r="H31" s="5">
        <f t="shared" si="0"/>
        <v>1710</v>
      </c>
      <c r="I31" s="6">
        <v>314</v>
      </c>
      <c r="J31" s="6">
        <v>136</v>
      </c>
      <c r="K31" s="6">
        <v>1260</v>
      </c>
      <c r="L31" s="7"/>
    </row>
    <row r="32" spans="1:12" x14ac:dyDescent="0.25">
      <c r="A32" s="17">
        <v>23</v>
      </c>
      <c r="B32" s="4" t="s">
        <v>78</v>
      </c>
      <c r="C32" s="11" t="s">
        <v>79</v>
      </c>
      <c r="D32" s="11" t="s">
        <v>76</v>
      </c>
      <c r="E32" s="11">
        <v>5</v>
      </c>
      <c r="F32" s="14" t="s">
        <v>77</v>
      </c>
      <c r="G32" s="14" t="s">
        <v>72</v>
      </c>
      <c r="H32" s="5">
        <f t="shared" si="0"/>
        <v>2024.5</v>
      </c>
      <c r="I32" s="6">
        <v>314.5</v>
      </c>
      <c r="J32" s="6">
        <v>160</v>
      </c>
      <c r="K32" s="6">
        <v>1550</v>
      </c>
      <c r="L32" s="7"/>
    </row>
    <row r="33" spans="1:12" x14ac:dyDescent="0.25">
      <c r="A33" s="17">
        <v>24</v>
      </c>
      <c r="B33" s="4" t="s">
        <v>80</v>
      </c>
      <c r="C33" s="14" t="s">
        <v>65</v>
      </c>
      <c r="D33" s="11" t="s">
        <v>81</v>
      </c>
      <c r="E33" s="11">
        <v>1</v>
      </c>
      <c r="F33" s="11" t="s">
        <v>82</v>
      </c>
      <c r="G33" s="11" t="s">
        <v>16</v>
      </c>
      <c r="H33" s="5">
        <f t="shared" si="0"/>
        <v>348.64</v>
      </c>
      <c r="I33" s="6">
        <v>314.64</v>
      </c>
      <c r="J33" s="6">
        <v>34</v>
      </c>
      <c r="K33" s="6"/>
      <c r="L33" s="7"/>
    </row>
    <row r="34" spans="1:12" x14ac:dyDescent="0.25">
      <c r="A34" s="17">
        <v>25</v>
      </c>
      <c r="B34" s="4" t="s">
        <v>83</v>
      </c>
      <c r="C34" s="14" t="s">
        <v>65</v>
      </c>
      <c r="D34" s="11" t="s">
        <v>17</v>
      </c>
      <c r="E34" s="11">
        <v>2</v>
      </c>
      <c r="F34" s="11" t="s">
        <v>85</v>
      </c>
      <c r="G34" s="14" t="s">
        <v>16</v>
      </c>
      <c r="H34" s="5">
        <f t="shared" si="0"/>
        <v>228.48000000000002</v>
      </c>
      <c r="I34" s="6">
        <v>92.48</v>
      </c>
      <c r="J34" s="6">
        <v>68</v>
      </c>
      <c r="K34" s="6">
        <v>68</v>
      </c>
      <c r="L34" s="7"/>
    </row>
    <row r="35" spans="1:12" x14ac:dyDescent="0.25">
      <c r="A35" s="17">
        <v>26</v>
      </c>
      <c r="B35" s="4" t="s">
        <v>83</v>
      </c>
      <c r="C35" s="14" t="s">
        <v>65</v>
      </c>
      <c r="D35" s="11" t="s">
        <v>84</v>
      </c>
      <c r="E35" s="11">
        <v>2</v>
      </c>
      <c r="F35" s="11" t="s">
        <v>85</v>
      </c>
      <c r="G35" s="14" t="s">
        <v>16</v>
      </c>
      <c r="H35" s="5">
        <f t="shared" si="0"/>
        <v>228.48000000000002</v>
      </c>
      <c r="I35" s="6">
        <v>92.48</v>
      </c>
      <c r="J35" s="6">
        <v>68</v>
      </c>
      <c r="K35" s="6">
        <v>68</v>
      </c>
      <c r="L35" s="7"/>
    </row>
    <row r="36" spans="1:12" x14ac:dyDescent="0.25">
      <c r="A36" s="17">
        <v>27</v>
      </c>
      <c r="B36" s="4" t="s">
        <v>86</v>
      </c>
      <c r="C36" s="14" t="s">
        <v>65</v>
      </c>
      <c r="D36" s="11" t="s">
        <v>21</v>
      </c>
      <c r="E36" s="11">
        <v>1</v>
      </c>
      <c r="F36" s="11" t="s">
        <v>87</v>
      </c>
      <c r="G36" s="14" t="s">
        <v>16</v>
      </c>
      <c r="H36" s="5">
        <f t="shared" si="0"/>
        <v>353.51</v>
      </c>
      <c r="I36" s="6">
        <v>319.51</v>
      </c>
      <c r="J36" s="6">
        <v>34</v>
      </c>
      <c r="K36" s="6"/>
      <c r="L36" s="7"/>
    </row>
    <row r="37" spans="1:12" x14ac:dyDescent="0.25">
      <c r="A37" s="17">
        <v>28</v>
      </c>
      <c r="B37" s="4" t="s">
        <v>53</v>
      </c>
      <c r="C37" s="14" t="s">
        <v>54</v>
      </c>
      <c r="D37" s="11" t="s">
        <v>20</v>
      </c>
      <c r="E37" s="11">
        <v>4</v>
      </c>
      <c r="F37" s="11" t="s">
        <v>88</v>
      </c>
      <c r="G37" s="14" t="s">
        <v>72</v>
      </c>
      <c r="H37" s="5">
        <f t="shared" si="0"/>
        <v>1897.74</v>
      </c>
      <c r="I37" s="6">
        <v>461.74</v>
      </c>
      <c r="J37" s="6">
        <v>136</v>
      </c>
      <c r="K37" s="6">
        <v>1300</v>
      </c>
      <c r="L37" s="7"/>
    </row>
    <row r="38" spans="1:12" x14ac:dyDescent="0.25">
      <c r="A38" s="17">
        <v>29</v>
      </c>
      <c r="B38" s="4" t="s">
        <v>44</v>
      </c>
      <c r="C38" s="14" t="s">
        <v>45</v>
      </c>
      <c r="D38" s="11" t="s">
        <v>20</v>
      </c>
      <c r="E38" s="11">
        <v>4</v>
      </c>
      <c r="F38" s="14" t="s">
        <v>88</v>
      </c>
      <c r="G38" s="14" t="s">
        <v>72</v>
      </c>
      <c r="H38" s="5">
        <f t="shared" si="0"/>
        <v>2064.62</v>
      </c>
      <c r="I38" s="6">
        <v>528.62</v>
      </c>
      <c r="J38" s="6">
        <v>136</v>
      </c>
      <c r="K38" s="6">
        <v>1400</v>
      </c>
      <c r="L38" s="7"/>
    </row>
    <row r="39" spans="1:12" x14ac:dyDescent="0.25">
      <c r="A39" s="17">
        <v>30</v>
      </c>
      <c r="B39" s="4" t="s">
        <v>89</v>
      </c>
      <c r="C39" s="14" t="s">
        <v>65</v>
      </c>
      <c r="D39" s="11" t="s">
        <v>90</v>
      </c>
      <c r="E39" s="11">
        <v>1</v>
      </c>
      <c r="F39" s="11" t="s">
        <v>91</v>
      </c>
      <c r="G39" s="12" t="s">
        <v>16</v>
      </c>
      <c r="H39" s="5">
        <f t="shared" si="0"/>
        <v>746.71</v>
      </c>
      <c r="I39" s="6">
        <v>712.71</v>
      </c>
      <c r="J39" s="6">
        <v>34</v>
      </c>
      <c r="K39" s="6"/>
      <c r="L39" s="7"/>
    </row>
    <row r="40" spans="1:12" x14ac:dyDescent="0.25">
      <c r="A40" s="17">
        <v>31</v>
      </c>
      <c r="B40" s="4" t="s">
        <v>92</v>
      </c>
      <c r="C40" s="14" t="s">
        <v>65</v>
      </c>
      <c r="D40" s="11" t="s">
        <v>93</v>
      </c>
      <c r="E40" s="11">
        <v>1</v>
      </c>
      <c r="F40" s="11" t="s">
        <v>94</v>
      </c>
      <c r="G40" s="11" t="s">
        <v>16</v>
      </c>
      <c r="H40" s="5">
        <f t="shared" si="0"/>
        <v>231.2</v>
      </c>
      <c r="I40" s="6">
        <v>197.2</v>
      </c>
      <c r="J40" s="6">
        <v>34</v>
      </c>
      <c r="K40" s="6"/>
      <c r="L40" s="7"/>
    </row>
    <row r="41" spans="1:12" x14ac:dyDescent="0.25">
      <c r="A41" s="17">
        <v>32</v>
      </c>
      <c r="B41" s="4" t="s">
        <v>95</v>
      </c>
      <c r="C41" s="14" t="s">
        <v>65</v>
      </c>
      <c r="D41" s="11" t="s">
        <v>96</v>
      </c>
      <c r="E41" s="11">
        <v>3</v>
      </c>
      <c r="F41" s="11" t="s">
        <v>97</v>
      </c>
      <c r="G41" s="11" t="s">
        <v>16</v>
      </c>
      <c r="H41" s="5">
        <f>I41+J41+K41+L41</f>
        <v>898</v>
      </c>
      <c r="I41" s="6">
        <v>296</v>
      </c>
      <c r="J41" s="6">
        <v>102</v>
      </c>
      <c r="K41" s="6">
        <v>500</v>
      </c>
      <c r="L41" s="7"/>
    </row>
    <row r="42" spans="1:12" x14ac:dyDescent="0.25">
      <c r="A42" s="17">
        <v>33</v>
      </c>
      <c r="B42" s="4" t="s">
        <v>98</v>
      </c>
      <c r="C42" s="14" t="s">
        <v>65</v>
      </c>
      <c r="D42" s="11" t="s">
        <v>23</v>
      </c>
      <c r="E42" s="11">
        <v>2</v>
      </c>
      <c r="F42" s="11" t="s">
        <v>100</v>
      </c>
      <c r="G42" s="12" t="s">
        <v>16</v>
      </c>
      <c r="H42" s="5">
        <f>I42+J42+K42+L42</f>
        <v>1073.54</v>
      </c>
      <c r="I42" s="6">
        <v>655.54</v>
      </c>
      <c r="J42" s="6">
        <v>68</v>
      </c>
      <c r="K42" s="6">
        <v>350</v>
      </c>
      <c r="L42" s="7"/>
    </row>
    <row r="43" spans="1:12" x14ac:dyDescent="0.25">
      <c r="A43" s="17">
        <v>34</v>
      </c>
      <c r="B43" s="4" t="s">
        <v>99</v>
      </c>
      <c r="C43" s="14" t="s">
        <v>65</v>
      </c>
      <c r="D43" s="14" t="s">
        <v>23</v>
      </c>
      <c r="E43" s="11">
        <v>2</v>
      </c>
      <c r="F43" s="11" t="s">
        <v>100</v>
      </c>
      <c r="G43" s="12" t="s">
        <v>16</v>
      </c>
      <c r="H43" s="5">
        <f>I43+J43+K43+L43</f>
        <v>1073.54</v>
      </c>
      <c r="I43" s="6">
        <v>655.54</v>
      </c>
      <c r="J43" s="6">
        <v>68</v>
      </c>
      <c r="K43" s="6">
        <v>350</v>
      </c>
      <c r="L43" s="7"/>
    </row>
    <row r="44" spans="1:12" x14ac:dyDescent="0.25">
      <c r="A44" s="17">
        <v>35</v>
      </c>
      <c r="B44" s="4" t="s">
        <v>89</v>
      </c>
      <c r="C44" s="14" t="s">
        <v>65</v>
      </c>
      <c r="D44" s="11" t="s">
        <v>101</v>
      </c>
      <c r="E44" s="11">
        <v>1</v>
      </c>
      <c r="F44" s="11" t="s">
        <v>50</v>
      </c>
      <c r="G44" s="15" t="s">
        <v>16</v>
      </c>
      <c r="H44" s="5">
        <f t="shared" ref="H44:H103" si="1">I44+J44+K44+L44</f>
        <v>242</v>
      </c>
      <c r="I44" s="6">
        <v>208</v>
      </c>
      <c r="J44" s="6">
        <v>34</v>
      </c>
      <c r="K44" s="6"/>
      <c r="L44" s="7"/>
    </row>
    <row r="45" spans="1:12" x14ac:dyDescent="0.25">
      <c r="A45" s="17">
        <v>36</v>
      </c>
      <c r="B45" s="4" t="s">
        <v>64</v>
      </c>
      <c r="C45" s="14" t="s">
        <v>65</v>
      </c>
      <c r="D45" s="11" t="s">
        <v>101</v>
      </c>
      <c r="E45" s="11">
        <v>1</v>
      </c>
      <c r="F45" s="14" t="s">
        <v>50</v>
      </c>
      <c r="G45" s="12" t="s">
        <v>16</v>
      </c>
      <c r="H45" s="5">
        <f t="shared" si="1"/>
        <v>242</v>
      </c>
      <c r="I45" s="6">
        <v>208</v>
      </c>
      <c r="J45" s="6">
        <v>34</v>
      </c>
      <c r="K45" s="6"/>
      <c r="L45" s="7"/>
    </row>
    <row r="46" spans="1:12" x14ac:dyDescent="0.25">
      <c r="A46" s="17">
        <v>37</v>
      </c>
      <c r="B46" s="4" t="s">
        <v>102</v>
      </c>
      <c r="C46" s="14" t="s">
        <v>65</v>
      </c>
      <c r="D46" s="11" t="s">
        <v>103</v>
      </c>
      <c r="E46" s="9">
        <v>1</v>
      </c>
      <c r="F46" s="11" t="s">
        <v>104</v>
      </c>
      <c r="G46" s="15" t="s">
        <v>16</v>
      </c>
      <c r="H46" s="5">
        <f t="shared" si="1"/>
        <v>659.2</v>
      </c>
      <c r="I46" s="6">
        <v>625.20000000000005</v>
      </c>
      <c r="J46" s="6">
        <v>34</v>
      </c>
      <c r="K46" s="6"/>
      <c r="L46" s="7"/>
    </row>
    <row r="47" spans="1:12" x14ac:dyDescent="0.25">
      <c r="A47" s="17">
        <v>38</v>
      </c>
      <c r="B47" s="4" t="s">
        <v>105</v>
      </c>
      <c r="C47" s="14" t="s">
        <v>65</v>
      </c>
      <c r="D47" s="11" t="s">
        <v>103</v>
      </c>
      <c r="E47" s="9">
        <v>1</v>
      </c>
      <c r="F47" s="14" t="s">
        <v>104</v>
      </c>
      <c r="G47" s="15" t="s">
        <v>16</v>
      </c>
      <c r="H47" s="5">
        <f t="shared" si="1"/>
        <v>659.2</v>
      </c>
      <c r="I47" s="6">
        <v>625.20000000000005</v>
      </c>
      <c r="J47" s="6">
        <v>34</v>
      </c>
      <c r="K47" s="6"/>
      <c r="L47" s="7"/>
    </row>
    <row r="48" spans="1:12" x14ac:dyDescent="0.25">
      <c r="A48" s="17">
        <v>39</v>
      </c>
      <c r="B48" s="4" t="s">
        <v>106</v>
      </c>
      <c r="C48" s="14" t="s">
        <v>65</v>
      </c>
      <c r="D48" s="11" t="s">
        <v>24</v>
      </c>
      <c r="E48" s="9">
        <v>1</v>
      </c>
      <c r="F48" s="11" t="s">
        <v>107</v>
      </c>
      <c r="G48" s="12" t="s">
        <v>16</v>
      </c>
      <c r="H48" s="5">
        <f t="shared" si="1"/>
        <v>159.80000000000001</v>
      </c>
      <c r="I48" s="6">
        <v>125.8</v>
      </c>
      <c r="J48" s="6">
        <v>34</v>
      </c>
      <c r="K48" s="6"/>
      <c r="L48" s="7"/>
    </row>
    <row r="49" spans="1:12" x14ac:dyDescent="0.25">
      <c r="A49" s="17">
        <v>40</v>
      </c>
      <c r="B49" s="4" t="s">
        <v>102</v>
      </c>
      <c r="C49" s="14" t="s">
        <v>65</v>
      </c>
      <c r="D49" s="14" t="s">
        <v>24</v>
      </c>
      <c r="E49" s="9">
        <v>1</v>
      </c>
      <c r="F49" s="14" t="s">
        <v>107</v>
      </c>
      <c r="G49" s="12" t="s">
        <v>16</v>
      </c>
      <c r="H49" s="5">
        <f t="shared" si="1"/>
        <v>159.80000000000001</v>
      </c>
      <c r="I49" s="6">
        <v>125.8</v>
      </c>
      <c r="J49" s="6">
        <v>34</v>
      </c>
      <c r="K49" s="6"/>
      <c r="L49" s="7"/>
    </row>
    <row r="50" spans="1:12" x14ac:dyDescent="0.25">
      <c r="A50" s="17">
        <v>41</v>
      </c>
      <c r="B50" s="4" t="s">
        <v>98</v>
      </c>
      <c r="C50" s="14" t="s">
        <v>65</v>
      </c>
      <c r="D50" s="11" t="s">
        <v>25</v>
      </c>
      <c r="E50" s="9">
        <v>1</v>
      </c>
      <c r="F50" s="11" t="s">
        <v>108</v>
      </c>
      <c r="G50" s="15" t="s">
        <v>16</v>
      </c>
      <c r="H50" s="5">
        <f t="shared" si="1"/>
        <v>176.12</v>
      </c>
      <c r="I50" s="6">
        <v>142.12</v>
      </c>
      <c r="J50" s="6">
        <v>34</v>
      </c>
      <c r="K50" s="6"/>
      <c r="L50" s="7"/>
    </row>
    <row r="51" spans="1:12" x14ac:dyDescent="0.25">
      <c r="A51" s="17">
        <v>42</v>
      </c>
      <c r="B51" s="4" t="s">
        <v>99</v>
      </c>
      <c r="C51" s="14" t="s">
        <v>65</v>
      </c>
      <c r="D51" s="14" t="s">
        <v>25</v>
      </c>
      <c r="E51" s="9">
        <v>1</v>
      </c>
      <c r="F51" s="14" t="s">
        <v>108</v>
      </c>
      <c r="G51" s="12" t="s">
        <v>26</v>
      </c>
      <c r="H51" s="5">
        <f t="shared" si="1"/>
        <v>176.12</v>
      </c>
      <c r="I51" s="6">
        <v>142.12</v>
      </c>
      <c r="J51" s="6">
        <v>34</v>
      </c>
      <c r="K51" s="6"/>
      <c r="L51" s="7"/>
    </row>
    <row r="52" spans="1:12" x14ac:dyDescent="0.25">
      <c r="A52" s="17">
        <v>43</v>
      </c>
      <c r="B52" s="4" t="s">
        <v>109</v>
      </c>
      <c r="C52" s="14" t="s">
        <v>65</v>
      </c>
      <c r="D52" s="11" t="s">
        <v>30</v>
      </c>
      <c r="E52" s="9">
        <v>1</v>
      </c>
      <c r="F52" s="11" t="s">
        <v>50</v>
      </c>
      <c r="G52" s="12" t="s">
        <v>26</v>
      </c>
      <c r="H52" s="5">
        <f t="shared" si="1"/>
        <v>442</v>
      </c>
      <c r="I52" s="6">
        <v>408</v>
      </c>
      <c r="J52" s="6">
        <v>34</v>
      </c>
      <c r="K52" s="6"/>
      <c r="L52" s="7"/>
    </row>
    <row r="53" spans="1:12" x14ac:dyDescent="0.25">
      <c r="A53" s="17">
        <v>44</v>
      </c>
      <c r="B53" s="4" t="s">
        <v>110</v>
      </c>
      <c r="C53" s="14" t="s">
        <v>65</v>
      </c>
      <c r="D53" s="11" t="s">
        <v>24</v>
      </c>
      <c r="E53" s="9">
        <v>1</v>
      </c>
      <c r="F53" s="11" t="s">
        <v>108</v>
      </c>
      <c r="G53" s="12" t="s">
        <v>26</v>
      </c>
      <c r="H53" s="5">
        <f t="shared" si="1"/>
        <v>161.16</v>
      </c>
      <c r="I53" s="6">
        <v>127.16</v>
      </c>
      <c r="J53" s="6">
        <v>34</v>
      </c>
      <c r="K53" s="6"/>
      <c r="L53" s="7"/>
    </row>
    <row r="54" spans="1:12" x14ac:dyDescent="0.25">
      <c r="A54" s="17">
        <v>45</v>
      </c>
      <c r="B54" s="4" t="s">
        <v>111</v>
      </c>
      <c r="C54" s="14" t="s">
        <v>65</v>
      </c>
      <c r="D54" s="11" t="s">
        <v>24</v>
      </c>
      <c r="E54" s="9">
        <v>1</v>
      </c>
      <c r="F54" s="14" t="s">
        <v>108</v>
      </c>
      <c r="G54" s="11" t="s">
        <v>16</v>
      </c>
      <c r="H54" s="5">
        <f t="shared" si="1"/>
        <v>161.16</v>
      </c>
      <c r="I54" s="6">
        <v>127.16</v>
      </c>
      <c r="J54" s="6">
        <v>34</v>
      </c>
      <c r="K54" s="6"/>
      <c r="L54" s="7"/>
    </row>
    <row r="55" spans="1:12" x14ac:dyDescent="0.25">
      <c r="A55" s="17">
        <v>46</v>
      </c>
      <c r="B55" s="4" t="s">
        <v>109</v>
      </c>
      <c r="C55" s="14" t="s">
        <v>65</v>
      </c>
      <c r="D55" s="11" t="s">
        <v>29</v>
      </c>
      <c r="E55" s="9">
        <v>2</v>
      </c>
      <c r="F55" s="11" t="s">
        <v>94</v>
      </c>
      <c r="G55" s="12" t="s">
        <v>16</v>
      </c>
      <c r="H55" s="5">
        <f t="shared" si="1"/>
        <v>595.20000000000005</v>
      </c>
      <c r="I55" s="6">
        <v>197.2</v>
      </c>
      <c r="J55" s="6">
        <v>68</v>
      </c>
      <c r="K55" s="6">
        <v>330</v>
      </c>
      <c r="L55" s="7"/>
    </row>
    <row r="56" spans="1:12" ht="60" x14ac:dyDescent="0.25">
      <c r="A56" s="17">
        <v>47</v>
      </c>
      <c r="B56" s="4" t="s">
        <v>44</v>
      </c>
      <c r="C56" s="14" t="s">
        <v>45</v>
      </c>
      <c r="D56" s="11" t="s">
        <v>31</v>
      </c>
      <c r="E56" s="9">
        <v>3</v>
      </c>
      <c r="F56" s="11" t="s">
        <v>112</v>
      </c>
      <c r="G56" s="24" t="s">
        <v>169</v>
      </c>
      <c r="H56" s="5">
        <f t="shared" si="1"/>
        <v>2778</v>
      </c>
      <c r="I56" s="6">
        <v>1076</v>
      </c>
      <c r="J56" s="6">
        <v>102</v>
      </c>
      <c r="K56" s="6">
        <v>1600</v>
      </c>
      <c r="L56" s="7"/>
    </row>
    <row r="57" spans="1:12" x14ac:dyDescent="0.25">
      <c r="A57" s="17">
        <v>48</v>
      </c>
      <c r="B57" s="4" t="s">
        <v>70</v>
      </c>
      <c r="C57" s="14" t="s">
        <v>65</v>
      </c>
      <c r="D57" s="12" t="s">
        <v>34</v>
      </c>
      <c r="E57" s="12">
        <v>1</v>
      </c>
      <c r="F57" s="12" t="s">
        <v>73</v>
      </c>
      <c r="G57" s="15" t="s">
        <v>16</v>
      </c>
      <c r="H57" s="5">
        <f t="shared" si="1"/>
        <v>706</v>
      </c>
      <c r="I57" s="12">
        <v>672</v>
      </c>
      <c r="J57" s="12">
        <v>34</v>
      </c>
      <c r="K57" s="12"/>
      <c r="L57" s="12"/>
    </row>
    <row r="58" spans="1:12" x14ac:dyDescent="0.25">
      <c r="A58" s="17">
        <v>49</v>
      </c>
      <c r="B58" s="4" t="s">
        <v>64</v>
      </c>
      <c r="C58" s="14" t="s">
        <v>65</v>
      </c>
      <c r="D58" s="15" t="s">
        <v>34</v>
      </c>
      <c r="E58" s="12">
        <v>1</v>
      </c>
      <c r="F58" s="15" t="s">
        <v>73</v>
      </c>
      <c r="G58" s="12" t="s">
        <v>16</v>
      </c>
      <c r="H58" s="5">
        <f t="shared" si="1"/>
        <v>706</v>
      </c>
      <c r="I58" s="15">
        <v>672</v>
      </c>
      <c r="J58" s="15">
        <v>34</v>
      </c>
      <c r="K58" s="12"/>
      <c r="L58" s="12"/>
    </row>
    <row r="59" spans="1:12" x14ac:dyDescent="0.25">
      <c r="A59" s="17">
        <v>50</v>
      </c>
      <c r="B59" s="4" t="s">
        <v>113</v>
      </c>
      <c r="C59" s="14" t="s">
        <v>65</v>
      </c>
      <c r="D59" s="12" t="s">
        <v>114</v>
      </c>
      <c r="E59" s="12">
        <v>1</v>
      </c>
      <c r="F59" s="12" t="s">
        <v>115</v>
      </c>
      <c r="G59" s="12" t="s">
        <v>16</v>
      </c>
      <c r="H59" s="5">
        <f t="shared" si="1"/>
        <v>1494</v>
      </c>
      <c r="I59" s="12">
        <v>1460</v>
      </c>
      <c r="J59" s="12">
        <v>34</v>
      </c>
      <c r="K59" s="12"/>
      <c r="L59" s="12"/>
    </row>
    <row r="60" spans="1:12" x14ac:dyDescent="0.25">
      <c r="A60" s="17">
        <v>51</v>
      </c>
      <c r="B60" s="4" t="s">
        <v>116</v>
      </c>
      <c r="C60" s="14" t="s">
        <v>65</v>
      </c>
      <c r="D60" s="12" t="s">
        <v>28</v>
      </c>
      <c r="E60" s="12">
        <v>1</v>
      </c>
      <c r="F60" s="15" t="s">
        <v>115</v>
      </c>
      <c r="G60" s="12" t="s">
        <v>16</v>
      </c>
      <c r="H60" s="5">
        <f t="shared" si="1"/>
        <v>1602.7</v>
      </c>
      <c r="I60" s="12">
        <v>1568.7</v>
      </c>
      <c r="J60" s="12">
        <v>34</v>
      </c>
      <c r="K60" s="12"/>
      <c r="L60" s="12"/>
    </row>
    <row r="61" spans="1:12" x14ac:dyDescent="0.25">
      <c r="A61" s="17">
        <v>52</v>
      </c>
      <c r="B61" s="4" t="s">
        <v>86</v>
      </c>
      <c r="C61" s="14" t="s">
        <v>65</v>
      </c>
      <c r="D61" s="15" t="s">
        <v>117</v>
      </c>
      <c r="E61" s="15">
        <v>1</v>
      </c>
      <c r="F61" s="15" t="s">
        <v>108</v>
      </c>
      <c r="G61" s="15" t="s">
        <v>16</v>
      </c>
      <c r="H61" s="5">
        <f t="shared" si="1"/>
        <v>255.1</v>
      </c>
      <c r="I61" s="15">
        <v>221.1</v>
      </c>
      <c r="J61" s="15">
        <v>34</v>
      </c>
      <c r="K61" s="15"/>
      <c r="L61" s="15"/>
    </row>
    <row r="62" spans="1:12" x14ac:dyDescent="0.25">
      <c r="A62" s="17">
        <v>53</v>
      </c>
      <c r="B62" s="4" t="s">
        <v>116</v>
      </c>
      <c r="C62" s="14" t="s">
        <v>65</v>
      </c>
      <c r="D62" s="12" t="s">
        <v>118</v>
      </c>
      <c r="E62" s="12">
        <v>1</v>
      </c>
      <c r="F62" s="12" t="s">
        <v>50</v>
      </c>
      <c r="G62" s="15" t="s">
        <v>16</v>
      </c>
      <c r="H62" s="5">
        <f t="shared" si="1"/>
        <v>240754</v>
      </c>
      <c r="I62" s="12">
        <v>240720</v>
      </c>
      <c r="J62" s="12">
        <v>34</v>
      </c>
      <c r="K62" s="12"/>
      <c r="L62" s="12"/>
    </row>
    <row r="63" spans="1:12" x14ac:dyDescent="0.25">
      <c r="A63" s="17">
        <v>54</v>
      </c>
      <c r="B63" s="4" t="s">
        <v>113</v>
      </c>
      <c r="C63" s="14" t="s">
        <v>65</v>
      </c>
      <c r="D63" s="15" t="s">
        <v>118</v>
      </c>
      <c r="E63" s="12">
        <v>1</v>
      </c>
      <c r="F63" s="15" t="s">
        <v>50</v>
      </c>
      <c r="G63" s="15" t="s">
        <v>16</v>
      </c>
      <c r="H63" s="5">
        <f t="shared" si="1"/>
        <v>240754</v>
      </c>
      <c r="I63" s="15">
        <v>240720</v>
      </c>
      <c r="J63" s="15">
        <v>34</v>
      </c>
      <c r="K63" s="12"/>
      <c r="L63" s="12"/>
    </row>
    <row r="64" spans="1:12" x14ac:dyDescent="0.25">
      <c r="A64" s="17">
        <v>55</v>
      </c>
      <c r="B64" s="4" t="s">
        <v>119</v>
      </c>
      <c r="C64" s="14" t="s">
        <v>65</v>
      </c>
      <c r="D64" s="15" t="s">
        <v>118</v>
      </c>
      <c r="E64" s="12">
        <v>1</v>
      </c>
      <c r="F64" s="15" t="s">
        <v>50</v>
      </c>
      <c r="G64" s="15" t="s">
        <v>16</v>
      </c>
      <c r="H64" s="5">
        <f t="shared" si="1"/>
        <v>240754</v>
      </c>
      <c r="I64" s="15">
        <v>240720</v>
      </c>
      <c r="J64" s="15">
        <v>34</v>
      </c>
      <c r="K64" s="12"/>
      <c r="L64" s="12"/>
    </row>
    <row r="65" spans="1:12" x14ac:dyDescent="0.25">
      <c r="A65" s="17">
        <v>56</v>
      </c>
      <c r="B65" s="4" t="s">
        <v>174</v>
      </c>
      <c r="C65" s="14" t="s">
        <v>65</v>
      </c>
      <c r="D65" s="12" t="s">
        <v>27</v>
      </c>
      <c r="E65" s="12">
        <v>1</v>
      </c>
      <c r="F65" s="15" t="s">
        <v>115</v>
      </c>
      <c r="G65" s="15" t="s">
        <v>16</v>
      </c>
      <c r="H65" s="5">
        <f t="shared" si="1"/>
        <v>1602.7</v>
      </c>
      <c r="I65" s="6">
        <v>1568.7</v>
      </c>
      <c r="J65" s="6">
        <v>34</v>
      </c>
      <c r="K65" s="6"/>
      <c r="L65" s="6"/>
    </row>
    <row r="66" spans="1:12" x14ac:dyDescent="0.25">
      <c r="A66" s="17">
        <v>57</v>
      </c>
      <c r="B66" s="4" t="s">
        <v>116</v>
      </c>
      <c r="C66" s="14" t="s">
        <v>65</v>
      </c>
      <c r="D66" s="12" t="s">
        <v>29</v>
      </c>
      <c r="E66" s="12">
        <v>2</v>
      </c>
      <c r="F66" s="11" t="s">
        <v>94</v>
      </c>
      <c r="G66" s="15" t="s">
        <v>16</v>
      </c>
      <c r="H66" s="5">
        <f t="shared" si="1"/>
        <v>588.4</v>
      </c>
      <c r="I66" s="6">
        <v>190.4</v>
      </c>
      <c r="J66" s="6">
        <v>68</v>
      </c>
      <c r="K66" s="6">
        <v>330</v>
      </c>
      <c r="L66" s="6"/>
    </row>
    <row r="67" spans="1:12" x14ac:dyDescent="0.25">
      <c r="A67" s="17">
        <v>58</v>
      </c>
      <c r="B67" s="4" t="s">
        <v>120</v>
      </c>
      <c r="C67" s="14" t="s">
        <v>65</v>
      </c>
      <c r="D67" s="12" t="s">
        <v>33</v>
      </c>
      <c r="E67" s="12">
        <v>8</v>
      </c>
      <c r="F67" s="12" t="s">
        <v>121</v>
      </c>
      <c r="G67" s="14" t="s">
        <v>155</v>
      </c>
      <c r="H67" s="5">
        <f t="shared" si="1"/>
        <v>3309</v>
      </c>
      <c r="I67" s="6">
        <v>567</v>
      </c>
      <c r="J67" s="6">
        <v>272</v>
      </c>
      <c r="K67" s="6">
        <v>2470</v>
      </c>
      <c r="L67" s="6"/>
    </row>
    <row r="68" spans="1:12" x14ac:dyDescent="0.25">
      <c r="A68" s="17">
        <v>59</v>
      </c>
      <c r="B68" s="4" t="s">
        <v>122</v>
      </c>
      <c r="C68" s="14" t="s">
        <v>65</v>
      </c>
      <c r="D68" s="12" t="s">
        <v>33</v>
      </c>
      <c r="E68" s="15">
        <v>8</v>
      </c>
      <c r="F68" s="15" t="s">
        <v>121</v>
      </c>
      <c r="G68" s="16" t="s">
        <v>155</v>
      </c>
      <c r="H68" s="5">
        <f t="shared" si="1"/>
        <v>3309</v>
      </c>
      <c r="I68" s="6">
        <v>567</v>
      </c>
      <c r="J68" s="6">
        <v>272</v>
      </c>
      <c r="K68" s="6">
        <v>2470</v>
      </c>
      <c r="L68" s="6"/>
    </row>
    <row r="69" spans="1:12" x14ac:dyDescent="0.25">
      <c r="A69" s="17">
        <v>60</v>
      </c>
      <c r="B69" s="4" t="s">
        <v>102</v>
      </c>
      <c r="C69" s="14" t="s">
        <v>65</v>
      </c>
      <c r="D69" s="15" t="s">
        <v>33</v>
      </c>
      <c r="E69" s="12">
        <v>8</v>
      </c>
      <c r="F69" s="15" t="s">
        <v>121</v>
      </c>
      <c r="G69" s="16" t="s">
        <v>155</v>
      </c>
      <c r="H69" s="5">
        <f t="shared" si="1"/>
        <v>3309</v>
      </c>
      <c r="I69" s="6">
        <v>567</v>
      </c>
      <c r="J69" s="6">
        <v>272</v>
      </c>
      <c r="K69" s="6">
        <v>2470</v>
      </c>
      <c r="L69" s="6"/>
    </row>
    <row r="70" spans="1:12" x14ac:dyDescent="0.25">
      <c r="A70" s="17">
        <v>61</v>
      </c>
      <c r="B70" s="4" t="s">
        <v>89</v>
      </c>
      <c r="C70" s="14" t="s">
        <v>65</v>
      </c>
      <c r="D70" s="15" t="s">
        <v>33</v>
      </c>
      <c r="E70" s="12">
        <v>8</v>
      </c>
      <c r="F70" s="15" t="s">
        <v>121</v>
      </c>
      <c r="G70" s="16" t="s">
        <v>155</v>
      </c>
      <c r="H70" s="5">
        <f t="shared" si="1"/>
        <v>3309</v>
      </c>
      <c r="I70" s="6">
        <v>567</v>
      </c>
      <c r="J70" s="6">
        <v>272</v>
      </c>
      <c r="K70" s="6">
        <v>2470</v>
      </c>
      <c r="L70" s="6"/>
    </row>
    <row r="71" spans="1:12" x14ac:dyDescent="0.25">
      <c r="A71" s="17">
        <v>62</v>
      </c>
      <c r="B71" s="4" t="s">
        <v>55</v>
      </c>
      <c r="C71" s="14" t="s">
        <v>65</v>
      </c>
      <c r="D71" s="12" t="s">
        <v>32</v>
      </c>
      <c r="E71" s="12">
        <v>1</v>
      </c>
      <c r="F71" s="12" t="s">
        <v>50</v>
      </c>
      <c r="G71" s="12" t="s">
        <v>16</v>
      </c>
      <c r="H71" s="5">
        <f t="shared" si="1"/>
        <v>365.44</v>
      </c>
      <c r="I71" s="6">
        <v>331.44</v>
      </c>
      <c r="J71" s="6">
        <v>34</v>
      </c>
      <c r="K71" s="6"/>
      <c r="L71" s="6"/>
    </row>
    <row r="72" spans="1:12" x14ac:dyDescent="0.25">
      <c r="A72" s="17">
        <v>63</v>
      </c>
      <c r="B72" s="4" t="s">
        <v>89</v>
      </c>
      <c r="C72" s="14" t="s">
        <v>65</v>
      </c>
      <c r="D72" s="15" t="s">
        <v>32</v>
      </c>
      <c r="E72" s="12">
        <v>1</v>
      </c>
      <c r="F72" s="15" t="s">
        <v>50</v>
      </c>
      <c r="G72" s="12" t="s">
        <v>16</v>
      </c>
      <c r="H72" s="5">
        <f t="shared" si="1"/>
        <v>365.44</v>
      </c>
      <c r="I72" s="6">
        <v>331.44</v>
      </c>
      <c r="J72" s="6">
        <v>34</v>
      </c>
      <c r="K72" s="6"/>
      <c r="L72" s="6"/>
    </row>
    <row r="73" spans="1:12" x14ac:dyDescent="0.25">
      <c r="A73" s="17">
        <v>64</v>
      </c>
      <c r="B73" s="4" t="s">
        <v>123</v>
      </c>
      <c r="C73" s="14" t="s">
        <v>65</v>
      </c>
      <c r="D73" s="12" t="s">
        <v>38</v>
      </c>
      <c r="E73" s="12">
        <v>1</v>
      </c>
      <c r="F73" s="12" t="s">
        <v>124</v>
      </c>
      <c r="G73" s="15" t="s">
        <v>16</v>
      </c>
      <c r="H73" s="5">
        <f t="shared" si="1"/>
        <v>93.16</v>
      </c>
      <c r="I73" s="6">
        <v>59.16</v>
      </c>
      <c r="J73" s="6">
        <v>34</v>
      </c>
      <c r="K73" s="6"/>
      <c r="L73" s="6"/>
    </row>
    <row r="74" spans="1:12" x14ac:dyDescent="0.25">
      <c r="A74" s="17">
        <v>65</v>
      </c>
      <c r="B74" s="4" t="s">
        <v>125</v>
      </c>
      <c r="C74" s="12" t="s">
        <v>58</v>
      </c>
      <c r="D74" s="12" t="s">
        <v>37</v>
      </c>
      <c r="E74" s="12">
        <v>1</v>
      </c>
      <c r="F74" s="12" t="s">
        <v>100</v>
      </c>
      <c r="G74" s="12" t="s">
        <v>16</v>
      </c>
      <c r="H74" s="5">
        <f t="shared" si="1"/>
        <v>34</v>
      </c>
      <c r="I74" s="6"/>
      <c r="J74" s="6">
        <v>34</v>
      </c>
      <c r="K74" s="6"/>
      <c r="L74" s="6"/>
    </row>
    <row r="75" spans="1:12" x14ac:dyDescent="0.25">
      <c r="A75" s="17">
        <v>66</v>
      </c>
      <c r="B75" s="4" t="s">
        <v>55</v>
      </c>
      <c r="C75" s="14" t="s">
        <v>65</v>
      </c>
      <c r="D75" s="12" t="s">
        <v>37</v>
      </c>
      <c r="E75" s="12">
        <v>1</v>
      </c>
      <c r="F75" s="15" t="s">
        <v>100</v>
      </c>
      <c r="G75" s="12" t="s">
        <v>16</v>
      </c>
      <c r="H75" s="5">
        <f t="shared" si="1"/>
        <v>34</v>
      </c>
      <c r="I75" s="6"/>
      <c r="J75" s="6">
        <v>34</v>
      </c>
      <c r="K75" s="6"/>
      <c r="L75" s="6"/>
    </row>
    <row r="76" spans="1:12" ht="30" x14ac:dyDescent="0.25">
      <c r="A76" s="17">
        <v>67</v>
      </c>
      <c r="B76" s="4" t="s">
        <v>78</v>
      </c>
      <c r="C76" s="12" t="s">
        <v>54</v>
      </c>
      <c r="D76" s="12" t="s">
        <v>126</v>
      </c>
      <c r="E76" s="12">
        <v>1</v>
      </c>
      <c r="F76" s="16" t="s">
        <v>157</v>
      </c>
      <c r="G76" s="12" t="s">
        <v>156</v>
      </c>
      <c r="H76" s="5">
        <f t="shared" si="1"/>
        <v>475</v>
      </c>
      <c r="I76" s="6"/>
      <c r="J76" s="6"/>
      <c r="K76" s="6">
        <v>475</v>
      </c>
      <c r="L76" s="6"/>
    </row>
    <row r="77" spans="1:12" ht="30" x14ac:dyDescent="0.25">
      <c r="A77" s="17">
        <v>68</v>
      </c>
      <c r="B77" s="4" t="s">
        <v>53</v>
      </c>
      <c r="C77" s="15" t="s">
        <v>54</v>
      </c>
      <c r="D77" s="15" t="s">
        <v>126</v>
      </c>
      <c r="E77" s="12">
        <v>1</v>
      </c>
      <c r="F77" s="16" t="s">
        <v>157</v>
      </c>
      <c r="G77" s="17" t="s">
        <v>156</v>
      </c>
      <c r="H77" s="5">
        <f t="shared" si="1"/>
        <v>475</v>
      </c>
      <c r="I77" s="6"/>
      <c r="J77" s="6"/>
      <c r="K77" s="6">
        <v>475</v>
      </c>
      <c r="L77" s="6"/>
    </row>
    <row r="78" spans="1:12" ht="30" x14ac:dyDescent="0.25">
      <c r="A78" s="17">
        <v>69</v>
      </c>
      <c r="B78" s="4" t="s">
        <v>127</v>
      </c>
      <c r="C78" s="12" t="s">
        <v>128</v>
      </c>
      <c r="D78" s="15" t="s">
        <v>126</v>
      </c>
      <c r="E78" s="12">
        <v>1</v>
      </c>
      <c r="F78" s="16" t="s">
        <v>157</v>
      </c>
      <c r="G78" s="17" t="s">
        <v>156</v>
      </c>
      <c r="H78" s="5">
        <f t="shared" si="1"/>
        <v>475</v>
      </c>
      <c r="I78" s="6"/>
      <c r="J78" s="6"/>
      <c r="K78" s="6">
        <v>475</v>
      </c>
      <c r="L78" s="6"/>
    </row>
    <row r="79" spans="1:12" ht="30" x14ac:dyDescent="0.25">
      <c r="A79" s="17">
        <v>70</v>
      </c>
      <c r="B79" s="4" t="s">
        <v>129</v>
      </c>
      <c r="C79" s="14" t="s">
        <v>65</v>
      </c>
      <c r="D79" s="15" t="s">
        <v>126</v>
      </c>
      <c r="E79" s="12">
        <v>1</v>
      </c>
      <c r="F79" s="16" t="s">
        <v>157</v>
      </c>
      <c r="G79" s="17" t="s">
        <v>156</v>
      </c>
      <c r="H79" s="5">
        <f t="shared" si="1"/>
        <v>475</v>
      </c>
      <c r="I79" s="6"/>
      <c r="J79" s="6"/>
      <c r="K79" s="6">
        <v>475</v>
      </c>
      <c r="L79" s="6"/>
    </row>
    <row r="80" spans="1:12" ht="30" x14ac:dyDescent="0.25">
      <c r="A80" s="17">
        <v>71</v>
      </c>
      <c r="B80" s="4" t="s">
        <v>122</v>
      </c>
      <c r="C80" s="12" t="s">
        <v>130</v>
      </c>
      <c r="D80" s="15" t="s">
        <v>126</v>
      </c>
      <c r="E80" s="12">
        <v>1</v>
      </c>
      <c r="F80" s="16" t="s">
        <v>157</v>
      </c>
      <c r="G80" s="17" t="s">
        <v>156</v>
      </c>
      <c r="H80" s="5">
        <f t="shared" si="1"/>
        <v>475</v>
      </c>
      <c r="I80" s="6"/>
      <c r="J80" s="6"/>
      <c r="K80" s="6">
        <v>475</v>
      </c>
      <c r="L80" s="6"/>
    </row>
    <row r="81" spans="1:12" s="22" customFormat="1" ht="30" x14ac:dyDescent="0.25">
      <c r="A81" s="17">
        <v>72</v>
      </c>
      <c r="B81" s="19" t="s">
        <v>131</v>
      </c>
      <c r="C81" s="14" t="s">
        <v>65</v>
      </c>
      <c r="D81" s="18" t="s">
        <v>36</v>
      </c>
      <c r="E81" s="18">
        <v>2</v>
      </c>
      <c r="F81" s="18" t="s">
        <v>132</v>
      </c>
      <c r="G81" s="23" t="s">
        <v>158</v>
      </c>
      <c r="H81" s="20">
        <f t="shared" si="1"/>
        <v>909.02</v>
      </c>
      <c r="I81" s="21">
        <v>705.02</v>
      </c>
      <c r="J81" s="21">
        <v>68</v>
      </c>
      <c r="K81" s="21">
        <v>136</v>
      </c>
      <c r="L81" s="21"/>
    </row>
    <row r="82" spans="1:12" x14ac:dyDescent="0.25">
      <c r="A82" s="17">
        <v>73</v>
      </c>
      <c r="B82" s="4" t="s">
        <v>98</v>
      </c>
      <c r="C82" s="14" t="s">
        <v>65</v>
      </c>
      <c r="D82" s="12" t="s">
        <v>133</v>
      </c>
      <c r="E82" s="12">
        <v>3</v>
      </c>
      <c r="F82" s="12" t="s">
        <v>134</v>
      </c>
      <c r="G82" s="12" t="s">
        <v>16</v>
      </c>
      <c r="H82" s="5">
        <f t="shared" si="1"/>
        <v>1090.4000000000001</v>
      </c>
      <c r="I82" s="6">
        <v>88.4</v>
      </c>
      <c r="J82" s="6">
        <v>102</v>
      </c>
      <c r="K82" s="6">
        <v>900</v>
      </c>
      <c r="L82" s="6"/>
    </row>
    <row r="83" spans="1:12" x14ac:dyDescent="0.25">
      <c r="A83" s="17">
        <v>74</v>
      </c>
      <c r="B83" s="4" t="s">
        <v>99</v>
      </c>
      <c r="C83" s="14" t="s">
        <v>65</v>
      </c>
      <c r="D83" s="15" t="s">
        <v>133</v>
      </c>
      <c r="E83" s="12">
        <v>3</v>
      </c>
      <c r="F83" s="15" t="s">
        <v>134</v>
      </c>
      <c r="G83" s="15" t="s">
        <v>16</v>
      </c>
      <c r="H83" s="5">
        <f t="shared" si="1"/>
        <v>1090.4000000000001</v>
      </c>
      <c r="I83" s="6">
        <v>88.4</v>
      </c>
      <c r="J83" s="6">
        <v>102</v>
      </c>
      <c r="K83" s="6">
        <v>900</v>
      </c>
      <c r="L83" s="6"/>
    </row>
    <row r="84" spans="1:12" x14ac:dyDescent="0.25">
      <c r="A84" s="17">
        <v>75</v>
      </c>
      <c r="B84" s="4" t="s">
        <v>135</v>
      </c>
      <c r="C84" s="14" t="s">
        <v>65</v>
      </c>
      <c r="D84" s="15" t="s">
        <v>133</v>
      </c>
      <c r="E84" s="12">
        <v>3</v>
      </c>
      <c r="F84" s="15" t="s">
        <v>134</v>
      </c>
      <c r="G84" s="15" t="s">
        <v>16</v>
      </c>
      <c r="H84" s="5">
        <f t="shared" si="1"/>
        <v>1090.4000000000001</v>
      </c>
      <c r="I84" s="6">
        <v>88.4</v>
      </c>
      <c r="J84" s="6">
        <v>102</v>
      </c>
      <c r="K84" s="6">
        <v>900</v>
      </c>
      <c r="L84" s="6"/>
    </row>
    <row r="85" spans="1:12" x14ac:dyDescent="0.25">
      <c r="A85" s="17">
        <v>76</v>
      </c>
      <c r="B85" s="4" t="s">
        <v>136</v>
      </c>
      <c r="C85" s="14" t="s">
        <v>65</v>
      </c>
      <c r="D85" s="12" t="s">
        <v>42</v>
      </c>
      <c r="E85" s="12">
        <v>26</v>
      </c>
      <c r="F85" s="12" t="s">
        <v>137</v>
      </c>
      <c r="G85" s="11" t="s">
        <v>138</v>
      </c>
      <c r="H85" s="5">
        <f t="shared" si="1"/>
        <v>47643.78</v>
      </c>
      <c r="I85" s="6">
        <v>9702.17</v>
      </c>
      <c r="J85" s="6">
        <v>14788.8</v>
      </c>
      <c r="K85" s="6">
        <v>23152.81</v>
      </c>
      <c r="L85" s="6"/>
    </row>
    <row r="86" spans="1:12" x14ac:dyDescent="0.25">
      <c r="A86" s="17">
        <v>77</v>
      </c>
      <c r="B86" s="4" t="s">
        <v>139</v>
      </c>
      <c r="C86" s="14" t="s">
        <v>65</v>
      </c>
      <c r="D86" s="12" t="s">
        <v>42</v>
      </c>
      <c r="E86" s="12">
        <v>26</v>
      </c>
      <c r="F86" s="15" t="s">
        <v>137</v>
      </c>
      <c r="G86" s="14" t="s">
        <v>138</v>
      </c>
      <c r="H86" s="5">
        <f t="shared" si="1"/>
        <v>48874.32</v>
      </c>
      <c r="I86" s="6">
        <v>10846.41</v>
      </c>
      <c r="J86" s="6">
        <v>14765.2</v>
      </c>
      <c r="K86" s="6">
        <v>23262.71</v>
      </c>
      <c r="L86" s="6"/>
    </row>
    <row r="87" spans="1:12" x14ac:dyDescent="0.25">
      <c r="A87" s="17">
        <v>78</v>
      </c>
      <c r="B87" s="4" t="s">
        <v>140</v>
      </c>
      <c r="C87" s="14" t="s">
        <v>65</v>
      </c>
      <c r="D87" s="12" t="s">
        <v>35</v>
      </c>
      <c r="E87" s="12">
        <v>25</v>
      </c>
      <c r="F87" s="12" t="s">
        <v>141</v>
      </c>
      <c r="G87" s="14" t="s">
        <v>138</v>
      </c>
      <c r="H87" s="5">
        <f t="shared" si="1"/>
        <v>27400.699999999997</v>
      </c>
      <c r="I87" s="6">
        <v>7774.25</v>
      </c>
      <c r="J87" s="6">
        <v>11081.88</v>
      </c>
      <c r="K87" s="6">
        <v>8544.57</v>
      </c>
      <c r="L87" s="6"/>
    </row>
    <row r="88" spans="1:12" x14ac:dyDescent="0.25">
      <c r="A88" s="17">
        <v>79</v>
      </c>
      <c r="B88" s="4" t="s">
        <v>142</v>
      </c>
      <c r="C88" s="14" t="s">
        <v>65</v>
      </c>
      <c r="D88" s="12" t="s">
        <v>35</v>
      </c>
      <c r="E88" s="12">
        <v>25</v>
      </c>
      <c r="F88" s="15" t="s">
        <v>141</v>
      </c>
      <c r="G88" s="14" t="s">
        <v>138</v>
      </c>
      <c r="H88" s="5">
        <f t="shared" si="1"/>
        <v>27369.71</v>
      </c>
      <c r="I88" s="6">
        <v>7774.25</v>
      </c>
      <c r="J88" s="6">
        <v>11064.38</v>
      </c>
      <c r="K88" s="6">
        <v>8531.08</v>
      </c>
      <c r="L88" s="6"/>
    </row>
    <row r="89" spans="1:12" x14ac:dyDescent="0.25">
      <c r="A89" s="17">
        <v>80</v>
      </c>
      <c r="B89" s="4" t="s">
        <v>143</v>
      </c>
      <c r="C89" s="14" t="s">
        <v>65</v>
      </c>
      <c r="D89" s="12" t="s">
        <v>144</v>
      </c>
      <c r="E89" s="12">
        <v>10</v>
      </c>
      <c r="F89" s="11" t="s">
        <v>145</v>
      </c>
      <c r="G89" s="15" t="s">
        <v>16</v>
      </c>
      <c r="H89" s="5">
        <f t="shared" si="1"/>
        <v>793.56</v>
      </c>
      <c r="I89" s="6">
        <v>453.56</v>
      </c>
      <c r="J89" s="6">
        <v>340</v>
      </c>
      <c r="K89" s="6"/>
      <c r="L89" s="6"/>
    </row>
    <row r="90" spans="1:12" x14ac:dyDescent="0.25">
      <c r="A90" s="17">
        <v>81</v>
      </c>
      <c r="B90" s="4" t="s">
        <v>95</v>
      </c>
      <c r="C90" s="14" t="s">
        <v>65</v>
      </c>
      <c r="D90" s="12" t="s">
        <v>146</v>
      </c>
      <c r="E90" s="12">
        <v>1</v>
      </c>
      <c r="F90" s="12" t="s">
        <v>73</v>
      </c>
      <c r="G90" s="15" t="s">
        <v>16</v>
      </c>
      <c r="H90" s="5">
        <f t="shared" si="1"/>
        <v>321.5</v>
      </c>
      <c r="I90" s="6">
        <v>287.5</v>
      </c>
      <c r="J90" s="6">
        <v>34</v>
      </c>
      <c r="K90" s="6"/>
      <c r="L90" s="6"/>
    </row>
    <row r="91" spans="1:12" x14ac:dyDescent="0.25">
      <c r="A91" s="17">
        <v>82</v>
      </c>
      <c r="B91" s="4" t="s">
        <v>131</v>
      </c>
      <c r="C91" s="14" t="s">
        <v>65</v>
      </c>
      <c r="D91" s="12" t="s">
        <v>40</v>
      </c>
      <c r="E91" s="12">
        <v>2</v>
      </c>
      <c r="F91" s="12" t="s">
        <v>132</v>
      </c>
      <c r="G91" s="14" t="s">
        <v>138</v>
      </c>
      <c r="H91" s="5">
        <f t="shared" si="1"/>
        <v>946.3</v>
      </c>
      <c r="I91" s="6">
        <v>810.3</v>
      </c>
      <c r="J91" s="6">
        <v>68</v>
      </c>
      <c r="K91" s="6">
        <v>68</v>
      </c>
      <c r="L91" s="6"/>
    </row>
    <row r="92" spans="1:12" x14ac:dyDescent="0.25">
      <c r="A92" s="17">
        <v>83</v>
      </c>
      <c r="B92" s="4" t="s">
        <v>109</v>
      </c>
      <c r="C92" s="14" t="s">
        <v>65</v>
      </c>
      <c r="D92" s="12" t="s">
        <v>39</v>
      </c>
      <c r="E92" s="12">
        <v>2</v>
      </c>
      <c r="F92" s="12" t="s">
        <v>73</v>
      </c>
      <c r="G92" s="15" t="s">
        <v>16</v>
      </c>
      <c r="H92" s="5">
        <f t="shared" si="1"/>
        <v>1147.05</v>
      </c>
      <c r="I92" s="6">
        <v>779.05</v>
      </c>
      <c r="J92" s="6">
        <v>68</v>
      </c>
      <c r="K92" s="6">
        <v>300</v>
      </c>
      <c r="L92" s="6"/>
    </row>
    <row r="93" spans="1:12" x14ac:dyDescent="0.25">
      <c r="A93" s="17">
        <v>84</v>
      </c>
      <c r="B93" s="4" t="s">
        <v>147</v>
      </c>
      <c r="C93" s="14" t="s">
        <v>65</v>
      </c>
      <c r="D93" s="15" t="s">
        <v>39</v>
      </c>
      <c r="E93" s="15">
        <v>2</v>
      </c>
      <c r="F93" s="15" t="s">
        <v>73</v>
      </c>
      <c r="G93" s="15" t="s">
        <v>16</v>
      </c>
      <c r="H93" s="5">
        <f t="shared" si="1"/>
        <v>1147.05</v>
      </c>
      <c r="I93" s="6">
        <v>779.05</v>
      </c>
      <c r="J93" s="6">
        <v>68</v>
      </c>
      <c r="K93" s="6">
        <v>300</v>
      </c>
      <c r="L93" s="6"/>
    </row>
    <row r="94" spans="1:12" x14ac:dyDescent="0.25">
      <c r="A94" s="17">
        <v>85</v>
      </c>
      <c r="B94" s="4" t="s">
        <v>148</v>
      </c>
      <c r="C94" s="14" t="s">
        <v>65</v>
      </c>
      <c r="D94" s="12" t="s">
        <v>41</v>
      </c>
      <c r="E94" s="12">
        <v>26</v>
      </c>
      <c r="F94" s="11" t="s">
        <v>149</v>
      </c>
      <c r="G94" s="14" t="s">
        <v>138</v>
      </c>
      <c r="H94" s="5">
        <f t="shared" si="1"/>
        <v>49023.07</v>
      </c>
      <c r="I94" s="6">
        <v>6673.43</v>
      </c>
      <c r="J94" s="6">
        <v>25227.64</v>
      </c>
      <c r="K94" s="6">
        <v>17122</v>
      </c>
      <c r="L94" s="6"/>
    </row>
    <row r="95" spans="1:12" ht="180" x14ac:dyDescent="0.25">
      <c r="A95" s="17">
        <v>86</v>
      </c>
      <c r="B95" s="4" t="s">
        <v>44</v>
      </c>
      <c r="C95" s="14" t="s">
        <v>45</v>
      </c>
      <c r="D95" s="12" t="s">
        <v>43</v>
      </c>
      <c r="E95" s="12">
        <v>7</v>
      </c>
      <c r="F95" s="12" t="s">
        <v>150</v>
      </c>
      <c r="G95" s="14" t="s">
        <v>170</v>
      </c>
      <c r="H95" s="5">
        <f>+I95+J95+K95</f>
        <v>22557.07</v>
      </c>
      <c r="I95" s="6">
        <v>10790.88</v>
      </c>
      <c r="J95" s="6">
        <v>3520.97</v>
      </c>
      <c r="K95" s="6">
        <v>8245.2199999999993</v>
      </c>
      <c r="L95" s="6"/>
    </row>
    <row r="96" spans="1:12" ht="180" x14ac:dyDescent="0.25">
      <c r="A96" s="17">
        <v>87</v>
      </c>
      <c r="B96" s="4" t="s">
        <v>151</v>
      </c>
      <c r="C96" s="12" t="s">
        <v>152</v>
      </c>
      <c r="D96" s="12" t="s">
        <v>43</v>
      </c>
      <c r="E96" s="12">
        <v>7</v>
      </c>
      <c r="F96" s="15" t="s">
        <v>150</v>
      </c>
      <c r="G96" s="14" t="s">
        <v>170</v>
      </c>
      <c r="H96" s="5">
        <f t="shared" si="1"/>
        <v>29022.739999999998</v>
      </c>
      <c r="I96" s="6">
        <v>10756.55</v>
      </c>
      <c r="J96" s="6">
        <v>3520.97</v>
      </c>
      <c r="K96" s="6">
        <v>8245.2199999999993</v>
      </c>
      <c r="L96" s="6">
        <v>6500</v>
      </c>
    </row>
    <row r="97" spans="1:12" ht="165" x14ac:dyDescent="0.25">
      <c r="A97" s="17">
        <v>88</v>
      </c>
      <c r="B97" s="4" t="s">
        <v>44</v>
      </c>
      <c r="C97" s="14" t="s">
        <v>45</v>
      </c>
      <c r="D97" s="12" t="s">
        <v>159</v>
      </c>
      <c r="E97" s="12">
        <v>6</v>
      </c>
      <c r="F97" s="11" t="s">
        <v>137</v>
      </c>
      <c r="G97" s="14" t="s">
        <v>172</v>
      </c>
      <c r="H97" s="5">
        <f>I97+J97+K97+L97</f>
        <v>12227.91</v>
      </c>
      <c r="I97" s="6"/>
      <c r="J97" s="6">
        <v>4589.91</v>
      </c>
      <c r="K97" s="6"/>
      <c r="L97" s="6">
        <v>7638</v>
      </c>
    </row>
    <row r="98" spans="1:12" ht="165" x14ac:dyDescent="0.25">
      <c r="A98" s="17">
        <v>89</v>
      </c>
      <c r="B98" s="4" t="s">
        <v>116</v>
      </c>
      <c r="C98" s="14" t="s">
        <v>160</v>
      </c>
      <c r="D98" s="12" t="s">
        <v>159</v>
      </c>
      <c r="E98" s="12">
        <v>8</v>
      </c>
      <c r="F98" s="14" t="s">
        <v>137</v>
      </c>
      <c r="G98" s="14" t="s">
        <v>172</v>
      </c>
      <c r="H98" s="5">
        <f t="shared" si="1"/>
        <v>4589.91</v>
      </c>
      <c r="I98" s="6"/>
      <c r="J98" s="6">
        <v>4589.91</v>
      </c>
      <c r="K98" s="6"/>
      <c r="L98" s="6"/>
    </row>
    <row r="99" spans="1:12" ht="195" x14ac:dyDescent="0.25">
      <c r="A99" s="17">
        <v>90</v>
      </c>
      <c r="B99" s="4" t="s">
        <v>153</v>
      </c>
      <c r="C99" s="12" t="s">
        <v>58</v>
      </c>
      <c r="D99" s="12" t="s">
        <v>162</v>
      </c>
      <c r="E99" s="12">
        <v>3</v>
      </c>
      <c r="F99" s="12" t="s">
        <v>161</v>
      </c>
      <c r="G99" s="14" t="s">
        <v>171</v>
      </c>
      <c r="H99" s="5">
        <f t="shared" si="1"/>
        <v>13424.32</v>
      </c>
      <c r="I99" s="6">
        <v>12467.82</v>
      </c>
      <c r="J99" s="6">
        <v>956.5</v>
      </c>
      <c r="K99" s="6"/>
      <c r="L99" s="6"/>
    </row>
    <row r="100" spans="1:12" x14ac:dyDescent="0.25">
      <c r="A100" s="17">
        <v>91</v>
      </c>
      <c r="B100" s="4" t="s">
        <v>92</v>
      </c>
      <c r="C100" s="14" t="s">
        <v>65</v>
      </c>
      <c r="D100" s="12" t="s">
        <v>163</v>
      </c>
      <c r="E100" s="12">
        <v>1</v>
      </c>
      <c r="F100" s="12" t="s">
        <v>100</v>
      </c>
      <c r="G100" s="15" t="s">
        <v>16</v>
      </c>
      <c r="H100" s="5">
        <f t="shared" si="1"/>
        <v>248.2</v>
      </c>
      <c r="I100" s="6">
        <v>214.2</v>
      </c>
      <c r="J100" s="6">
        <v>34</v>
      </c>
      <c r="K100" s="6"/>
      <c r="L100" s="6"/>
    </row>
    <row r="101" spans="1:12" x14ac:dyDescent="0.25">
      <c r="A101" s="17">
        <v>92</v>
      </c>
      <c r="B101" s="4" t="s">
        <v>86</v>
      </c>
      <c r="C101" s="14" t="s">
        <v>65</v>
      </c>
      <c r="D101" s="12" t="s">
        <v>164</v>
      </c>
      <c r="E101" s="12">
        <v>1</v>
      </c>
      <c r="F101" s="12" t="s">
        <v>50</v>
      </c>
      <c r="G101" s="15" t="s">
        <v>16</v>
      </c>
      <c r="H101" s="5">
        <f t="shared" si="1"/>
        <v>490.22</v>
      </c>
      <c r="I101" s="6">
        <v>456.22</v>
      </c>
      <c r="J101" s="6">
        <v>34</v>
      </c>
      <c r="K101" s="6"/>
      <c r="L101" s="6"/>
    </row>
    <row r="102" spans="1:12" x14ac:dyDescent="0.25">
      <c r="A102" s="17">
        <v>93</v>
      </c>
      <c r="B102" s="4" t="s">
        <v>154</v>
      </c>
      <c r="C102" s="14" t="s">
        <v>65</v>
      </c>
      <c r="D102" s="12" t="s">
        <v>165</v>
      </c>
      <c r="E102" s="12">
        <v>2</v>
      </c>
      <c r="F102" s="12" t="s">
        <v>91</v>
      </c>
      <c r="G102" s="15" t="s">
        <v>16</v>
      </c>
      <c r="H102" s="5">
        <f t="shared" si="1"/>
        <v>2206.0699999999997</v>
      </c>
      <c r="I102" s="6">
        <v>1788.07</v>
      </c>
      <c r="J102" s="6">
        <v>68</v>
      </c>
      <c r="K102" s="6">
        <v>350</v>
      </c>
      <c r="L102" s="6"/>
    </row>
    <row r="103" spans="1:12" x14ac:dyDescent="0.25">
      <c r="A103" s="17">
        <v>94</v>
      </c>
      <c r="B103" s="4" t="s">
        <v>98</v>
      </c>
      <c r="C103" s="14" t="s">
        <v>65</v>
      </c>
      <c r="D103" s="12" t="s">
        <v>166</v>
      </c>
      <c r="E103" s="12">
        <v>2</v>
      </c>
      <c r="F103" s="12" t="s">
        <v>47</v>
      </c>
      <c r="G103" s="15" t="s">
        <v>16</v>
      </c>
      <c r="H103" s="5">
        <f t="shared" si="1"/>
        <v>3071.56</v>
      </c>
      <c r="I103" s="6">
        <v>2103.56</v>
      </c>
      <c r="J103" s="6">
        <v>68</v>
      </c>
      <c r="K103" s="6">
        <v>900</v>
      </c>
      <c r="L103" s="6"/>
    </row>
    <row r="104" spans="1:12" x14ac:dyDescent="0.25">
      <c r="A104" s="27">
        <v>95</v>
      </c>
      <c r="B104" s="4" t="s">
        <v>175</v>
      </c>
      <c r="C104" s="26" t="s">
        <v>176</v>
      </c>
      <c r="D104" s="27" t="s">
        <v>177</v>
      </c>
      <c r="E104" s="27">
        <v>1</v>
      </c>
      <c r="F104" s="27" t="s">
        <v>108</v>
      </c>
      <c r="G104" s="27" t="s">
        <v>178</v>
      </c>
      <c r="H104" s="5">
        <v>34</v>
      </c>
      <c r="I104" s="6"/>
      <c r="J104" s="6">
        <v>34</v>
      </c>
      <c r="K104" s="6"/>
      <c r="L104" s="6"/>
    </row>
    <row r="105" spans="1:12" x14ac:dyDescent="0.25">
      <c r="A105" s="27">
        <v>96</v>
      </c>
      <c r="B105" s="4" t="s">
        <v>175</v>
      </c>
      <c r="C105" s="26" t="s">
        <v>176</v>
      </c>
      <c r="D105" s="27" t="s">
        <v>179</v>
      </c>
      <c r="E105" s="27">
        <v>1</v>
      </c>
      <c r="F105" s="27" t="s">
        <v>108</v>
      </c>
      <c r="G105" s="27" t="s">
        <v>178</v>
      </c>
      <c r="H105" s="5">
        <v>34</v>
      </c>
      <c r="I105" s="6"/>
      <c r="J105" s="6">
        <v>34</v>
      </c>
      <c r="K105" s="6"/>
      <c r="L105" s="6"/>
    </row>
    <row r="106" spans="1:12" x14ac:dyDescent="0.25">
      <c r="A106" s="27">
        <v>97</v>
      </c>
      <c r="B106" s="4" t="s">
        <v>180</v>
      </c>
      <c r="C106" s="26" t="s">
        <v>176</v>
      </c>
      <c r="D106" s="27" t="s">
        <v>181</v>
      </c>
      <c r="E106" s="27">
        <v>1</v>
      </c>
      <c r="F106" s="27" t="s">
        <v>108</v>
      </c>
      <c r="G106" s="27" t="s">
        <v>178</v>
      </c>
      <c r="H106" s="5">
        <f>+I106+J106+K106+L106</f>
        <v>34</v>
      </c>
      <c r="I106" s="6"/>
      <c r="J106" s="6">
        <v>34</v>
      </c>
      <c r="K106" s="6"/>
      <c r="L106" s="6"/>
    </row>
    <row r="107" spans="1:12" x14ac:dyDescent="0.25">
      <c r="A107" s="27">
        <v>98</v>
      </c>
      <c r="B107" s="4" t="s">
        <v>147</v>
      </c>
      <c r="C107" s="26" t="s">
        <v>65</v>
      </c>
      <c r="D107" s="27" t="s">
        <v>182</v>
      </c>
      <c r="E107" s="27">
        <v>1</v>
      </c>
      <c r="F107" s="27" t="s">
        <v>183</v>
      </c>
      <c r="G107" s="27" t="s">
        <v>184</v>
      </c>
      <c r="H107" s="5">
        <f t="shared" ref="H107:H125" si="2">+I107+J107+K107+L107</f>
        <v>660.32</v>
      </c>
      <c r="I107" s="6">
        <f>142.27+134.05</f>
        <v>276.32000000000005</v>
      </c>
      <c r="J107" s="6">
        <v>34</v>
      </c>
      <c r="K107" s="6">
        <v>350</v>
      </c>
      <c r="L107" s="6"/>
    </row>
    <row r="108" spans="1:12" x14ac:dyDescent="0.25">
      <c r="A108" s="27">
        <v>99</v>
      </c>
      <c r="B108" s="4" t="s">
        <v>185</v>
      </c>
      <c r="C108" s="26" t="s">
        <v>65</v>
      </c>
      <c r="D108" s="27" t="s">
        <v>186</v>
      </c>
      <c r="E108" s="27">
        <v>1</v>
      </c>
      <c r="F108" s="27" t="s">
        <v>183</v>
      </c>
      <c r="G108" s="27" t="s">
        <v>187</v>
      </c>
      <c r="H108" s="5">
        <f t="shared" si="2"/>
        <v>244.8</v>
      </c>
      <c r="I108" s="6">
        <f>105.4+105.4</f>
        <v>210.8</v>
      </c>
      <c r="J108" s="6">
        <v>34</v>
      </c>
      <c r="K108" s="6"/>
      <c r="L108" s="6"/>
    </row>
    <row r="109" spans="1:12" x14ac:dyDescent="0.25">
      <c r="A109" s="27">
        <v>100</v>
      </c>
      <c r="B109" s="4" t="s">
        <v>92</v>
      </c>
      <c r="C109" s="26" t="s">
        <v>65</v>
      </c>
      <c r="D109" s="27" t="s">
        <v>188</v>
      </c>
      <c r="E109" s="27">
        <v>1</v>
      </c>
      <c r="F109" s="27" t="s">
        <v>183</v>
      </c>
      <c r="G109" s="27" t="s">
        <v>187</v>
      </c>
      <c r="H109" s="5">
        <f t="shared" si="2"/>
        <v>248.2</v>
      </c>
      <c r="I109" s="6">
        <v>214.2</v>
      </c>
      <c r="J109" s="6">
        <v>34</v>
      </c>
      <c r="K109" s="6"/>
      <c r="L109" s="6"/>
    </row>
    <row r="110" spans="1:12" x14ac:dyDescent="0.25">
      <c r="A110" s="27">
        <v>101</v>
      </c>
      <c r="B110" s="4" t="s">
        <v>111</v>
      </c>
      <c r="C110" s="26" t="s">
        <v>65</v>
      </c>
      <c r="D110" s="27" t="s">
        <v>189</v>
      </c>
      <c r="E110" s="27">
        <v>2</v>
      </c>
      <c r="F110" s="27" t="s">
        <v>47</v>
      </c>
      <c r="G110" s="27" t="s">
        <v>187</v>
      </c>
      <c r="H110" s="5">
        <f t="shared" si="2"/>
        <v>2373.5100000000002</v>
      </c>
      <c r="I110" s="6">
        <v>1905.51</v>
      </c>
      <c r="J110" s="6">
        <v>68</v>
      </c>
      <c r="K110" s="6">
        <v>400</v>
      </c>
      <c r="L110" s="6"/>
    </row>
    <row r="111" spans="1:12" x14ac:dyDescent="0.25">
      <c r="A111" s="27">
        <v>102</v>
      </c>
      <c r="B111" s="4" t="s">
        <v>98</v>
      </c>
      <c r="C111" s="26" t="s">
        <v>65</v>
      </c>
      <c r="D111" s="27" t="s">
        <v>186</v>
      </c>
      <c r="E111" s="27">
        <v>1</v>
      </c>
      <c r="F111" s="27" t="s">
        <v>183</v>
      </c>
      <c r="G111" s="27" t="s">
        <v>187</v>
      </c>
      <c r="H111" s="5">
        <f t="shared" si="2"/>
        <v>244.8</v>
      </c>
      <c r="I111" s="6">
        <f>105.4+105.4</f>
        <v>210.8</v>
      </c>
      <c r="J111" s="6">
        <v>34</v>
      </c>
      <c r="K111" s="6"/>
      <c r="L111" s="6"/>
    </row>
    <row r="112" spans="1:12" x14ac:dyDescent="0.25">
      <c r="A112" s="27">
        <v>103</v>
      </c>
      <c r="B112" s="4" t="s">
        <v>190</v>
      </c>
      <c r="C112" s="26" t="s">
        <v>65</v>
      </c>
      <c r="D112" s="27" t="s">
        <v>191</v>
      </c>
      <c r="E112" s="27">
        <v>1</v>
      </c>
      <c r="F112" s="27" t="s">
        <v>115</v>
      </c>
      <c r="G112" s="27" t="s">
        <v>187</v>
      </c>
      <c r="H112" s="5">
        <f t="shared" si="2"/>
        <v>126.48</v>
      </c>
      <c r="I112" s="6">
        <f>46.24+46.24</f>
        <v>92.48</v>
      </c>
      <c r="J112" s="6">
        <v>34</v>
      </c>
      <c r="K112" s="6"/>
      <c r="L112" s="6"/>
    </row>
    <row r="113" spans="1:12" x14ac:dyDescent="0.25">
      <c r="A113" s="27">
        <v>104</v>
      </c>
      <c r="B113" s="4" t="s">
        <v>153</v>
      </c>
      <c r="C113" s="26" t="s">
        <v>58</v>
      </c>
      <c r="D113" s="27" t="s">
        <v>177</v>
      </c>
      <c r="E113" s="27">
        <v>1</v>
      </c>
      <c r="F113" s="27" t="s">
        <v>108</v>
      </c>
      <c r="G113" s="27" t="s">
        <v>178</v>
      </c>
      <c r="H113" s="5">
        <f t="shared" si="2"/>
        <v>34</v>
      </c>
      <c r="I113" s="6"/>
      <c r="J113" s="6">
        <v>34</v>
      </c>
      <c r="K113" s="6"/>
      <c r="L113" s="6"/>
    </row>
    <row r="114" spans="1:12" x14ac:dyDescent="0.25">
      <c r="A114" s="27">
        <v>105</v>
      </c>
      <c r="B114" s="4" t="s">
        <v>153</v>
      </c>
      <c r="C114" s="26" t="s">
        <v>58</v>
      </c>
      <c r="D114" s="27" t="s">
        <v>192</v>
      </c>
      <c r="E114" s="27">
        <v>1</v>
      </c>
      <c r="F114" s="27" t="s">
        <v>108</v>
      </c>
      <c r="G114" s="27" t="s">
        <v>178</v>
      </c>
      <c r="H114" s="5">
        <f t="shared" si="2"/>
        <v>34</v>
      </c>
      <c r="I114" s="6"/>
      <c r="J114" s="6">
        <v>34</v>
      </c>
      <c r="K114" s="6"/>
      <c r="L114" s="6"/>
    </row>
    <row r="115" spans="1:12" x14ac:dyDescent="0.25">
      <c r="A115" s="27">
        <v>106</v>
      </c>
      <c r="B115" s="4" t="s">
        <v>44</v>
      </c>
      <c r="C115" s="26" t="s">
        <v>45</v>
      </c>
      <c r="D115" s="27" t="s">
        <v>181</v>
      </c>
      <c r="E115" s="27">
        <v>1</v>
      </c>
      <c r="F115" s="27" t="s">
        <v>108</v>
      </c>
      <c r="G115" s="27" t="s">
        <v>178</v>
      </c>
      <c r="H115" s="5">
        <f t="shared" si="2"/>
        <v>34</v>
      </c>
      <c r="I115" s="6"/>
      <c r="J115" s="6">
        <v>34</v>
      </c>
      <c r="K115" s="6"/>
      <c r="L115" s="6"/>
    </row>
    <row r="116" spans="1:12" x14ac:dyDescent="0.25">
      <c r="A116" s="27">
        <v>107</v>
      </c>
      <c r="B116" s="4" t="s">
        <v>92</v>
      </c>
      <c r="C116" s="26" t="s">
        <v>65</v>
      </c>
      <c r="D116" s="27" t="s">
        <v>193</v>
      </c>
      <c r="E116" s="27">
        <v>1</v>
      </c>
      <c r="F116" s="27" t="s">
        <v>183</v>
      </c>
      <c r="G116" s="27" t="s">
        <v>187</v>
      </c>
      <c r="H116" s="5">
        <f t="shared" si="2"/>
        <v>248.2</v>
      </c>
      <c r="I116" s="6">
        <v>214.2</v>
      </c>
      <c r="J116" s="6">
        <v>34</v>
      </c>
      <c r="K116" s="6"/>
      <c r="L116" s="6"/>
    </row>
    <row r="117" spans="1:12" x14ac:dyDescent="0.25">
      <c r="A117" s="27">
        <v>108</v>
      </c>
      <c r="B117" s="4" t="s">
        <v>99</v>
      </c>
      <c r="C117" s="26" t="s">
        <v>65</v>
      </c>
      <c r="D117" s="27" t="s">
        <v>194</v>
      </c>
      <c r="E117" s="27">
        <v>10</v>
      </c>
      <c r="F117" s="27" t="s">
        <v>195</v>
      </c>
      <c r="G117" s="27" t="s">
        <v>187</v>
      </c>
      <c r="H117" s="5">
        <f t="shared" si="2"/>
        <v>6023.15</v>
      </c>
      <c r="I117" s="6">
        <f>951+57.12+57.12+1087.91</f>
        <v>2153.15</v>
      </c>
      <c r="J117" s="6">
        <v>340</v>
      </c>
      <c r="K117" s="6">
        <v>3530</v>
      </c>
      <c r="L117" s="6"/>
    </row>
    <row r="118" spans="1:12" x14ac:dyDescent="0.25">
      <c r="A118" s="27">
        <v>109</v>
      </c>
      <c r="B118" s="4" t="s">
        <v>196</v>
      </c>
      <c r="C118" s="26" t="s">
        <v>65</v>
      </c>
      <c r="D118" s="27" t="s">
        <v>192</v>
      </c>
      <c r="E118" s="27">
        <v>1</v>
      </c>
      <c r="F118" s="27" t="s">
        <v>108</v>
      </c>
      <c r="G118" s="27" t="s">
        <v>187</v>
      </c>
      <c r="H118" s="5">
        <f t="shared" si="2"/>
        <v>34</v>
      </c>
      <c r="I118" s="6"/>
      <c r="J118" s="6">
        <v>34</v>
      </c>
      <c r="K118" s="6"/>
      <c r="L118" s="6"/>
    </row>
    <row r="119" spans="1:12" x14ac:dyDescent="0.25">
      <c r="A119" s="27">
        <v>110</v>
      </c>
      <c r="B119" s="4" t="s">
        <v>44</v>
      </c>
      <c r="C119" s="26" t="s">
        <v>65</v>
      </c>
      <c r="D119" s="27" t="s">
        <v>197</v>
      </c>
      <c r="E119" s="27">
        <v>1</v>
      </c>
      <c r="F119" s="27" t="s">
        <v>198</v>
      </c>
      <c r="G119" s="27" t="s">
        <v>178</v>
      </c>
      <c r="H119" s="5">
        <f t="shared" si="2"/>
        <v>34</v>
      </c>
      <c r="I119" s="6"/>
      <c r="J119" s="6">
        <v>34</v>
      </c>
      <c r="K119" s="6"/>
      <c r="L119" s="6"/>
    </row>
    <row r="120" spans="1:12" x14ac:dyDescent="0.25">
      <c r="A120" s="27">
        <v>111</v>
      </c>
      <c r="B120" s="4" t="s">
        <v>135</v>
      </c>
      <c r="C120" s="26" t="s">
        <v>65</v>
      </c>
      <c r="D120" s="27" t="s">
        <v>194</v>
      </c>
      <c r="E120" s="27">
        <v>10</v>
      </c>
      <c r="F120" s="27" t="s">
        <v>195</v>
      </c>
      <c r="G120" s="27" t="s">
        <v>187</v>
      </c>
      <c r="H120" s="5">
        <f t="shared" si="2"/>
        <v>6023.15</v>
      </c>
      <c r="I120" s="6">
        <f>951+57.12+57.12+1087.91</f>
        <v>2153.15</v>
      </c>
      <c r="J120" s="6">
        <v>340</v>
      </c>
      <c r="K120" s="6">
        <v>3530</v>
      </c>
      <c r="L120" s="6"/>
    </row>
    <row r="121" spans="1:12" x14ac:dyDescent="0.25">
      <c r="A121" s="27">
        <v>112</v>
      </c>
      <c r="B121" s="4" t="s">
        <v>147</v>
      </c>
      <c r="C121" s="26" t="s">
        <v>65</v>
      </c>
      <c r="D121" s="27" t="s">
        <v>199</v>
      </c>
      <c r="E121" s="27">
        <v>1</v>
      </c>
      <c r="F121" s="27" t="s">
        <v>200</v>
      </c>
      <c r="G121" s="27" t="s">
        <v>187</v>
      </c>
      <c r="H121" s="5">
        <f t="shared" si="2"/>
        <v>616.79999999999995</v>
      </c>
      <c r="I121" s="6">
        <f>98.6+27.2+107</f>
        <v>232.8</v>
      </c>
      <c r="J121" s="6">
        <v>34</v>
      </c>
      <c r="K121" s="6">
        <v>350</v>
      </c>
      <c r="L121" s="6"/>
    </row>
    <row r="122" spans="1:12" x14ac:dyDescent="0.25">
      <c r="A122" s="27">
        <v>113</v>
      </c>
      <c r="B122" s="4" t="s">
        <v>125</v>
      </c>
      <c r="C122" s="26" t="s">
        <v>58</v>
      </c>
      <c r="D122" s="27" t="s">
        <v>201</v>
      </c>
      <c r="E122" s="27">
        <v>42</v>
      </c>
      <c r="F122" s="27" t="s">
        <v>134</v>
      </c>
      <c r="G122" s="27" t="s">
        <v>202</v>
      </c>
      <c r="H122" s="5">
        <f t="shared" si="2"/>
        <v>1473</v>
      </c>
      <c r="I122" s="6"/>
      <c r="J122" s="6">
        <v>1473</v>
      </c>
      <c r="K122" s="6"/>
      <c r="L122" s="6"/>
    </row>
    <row r="123" spans="1:12" x14ac:dyDescent="0.25">
      <c r="A123" s="27">
        <v>114</v>
      </c>
      <c r="B123" s="4" t="s">
        <v>203</v>
      </c>
      <c r="C123" s="26" t="s">
        <v>176</v>
      </c>
      <c r="D123" s="27" t="s">
        <v>201</v>
      </c>
      <c r="E123" s="27">
        <v>42</v>
      </c>
      <c r="F123" s="27" t="s">
        <v>134</v>
      </c>
      <c r="G123" s="27" t="s">
        <v>202</v>
      </c>
      <c r="H123" s="5">
        <f t="shared" ref="H123" si="3">+I123+J123+K123+L123</f>
        <v>1473</v>
      </c>
      <c r="I123" s="6"/>
      <c r="J123" s="6">
        <v>1473</v>
      </c>
      <c r="K123" s="6"/>
      <c r="L123" s="6"/>
    </row>
    <row r="124" spans="1:12" x14ac:dyDescent="0.25">
      <c r="A124" s="27">
        <v>115</v>
      </c>
      <c r="B124" s="4" t="s">
        <v>135</v>
      </c>
      <c r="C124" s="26" t="s">
        <v>65</v>
      </c>
      <c r="D124" s="27" t="s">
        <v>204</v>
      </c>
      <c r="E124" s="27">
        <v>5</v>
      </c>
      <c r="F124" s="27" t="s">
        <v>50</v>
      </c>
      <c r="G124" s="27" t="s">
        <v>187</v>
      </c>
      <c r="H124" s="5">
        <f t="shared" si="2"/>
        <v>3292.5</v>
      </c>
      <c r="I124" s="6">
        <f>245+360</f>
        <v>605</v>
      </c>
      <c r="J124" s="6">
        <v>187.5</v>
      </c>
      <c r="K124" s="6">
        <v>2500</v>
      </c>
      <c r="L124" s="6"/>
    </row>
    <row r="125" spans="1:12" x14ac:dyDescent="0.25">
      <c r="A125" s="27">
        <v>116</v>
      </c>
      <c r="B125" s="4" t="s">
        <v>86</v>
      </c>
      <c r="C125" s="26" t="s">
        <v>65</v>
      </c>
      <c r="D125" s="27" t="s">
        <v>205</v>
      </c>
      <c r="E125" s="27">
        <v>1</v>
      </c>
      <c r="F125" s="27" t="s">
        <v>108</v>
      </c>
      <c r="G125" s="27" t="s">
        <v>187</v>
      </c>
      <c r="H125" s="5">
        <f t="shared" si="2"/>
        <v>308.12</v>
      </c>
      <c r="I125" s="6">
        <f>181+8.25+81.37</f>
        <v>270.62</v>
      </c>
      <c r="J125" s="6">
        <v>37.5</v>
      </c>
      <c r="K125" s="6"/>
      <c r="L125" s="6"/>
    </row>
    <row r="126" spans="1:12" x14ac:dyDescent="0.25">
      <c r="A126" s="27">
        <v>117</v>
      </c>
      <c r="B126" s="4" t="s">
        <v>92</v>
      </c>
      <c r="C126" s="26" t="s">
        <v>65</v>
      </c>
      <c r="D126" s="27" t="s">
        <v>206</v>
      </c>
      <c r="E126" s="27">
        <v>1</v>
      </c>
      <c r="F126" s="27" t="s">
        <v>94</v>
      </c>
      <c r="G126" s="27" t="s">
        <v>187</v>
      </c>
      <c r="H126" s="5">
        <f t="shared" ref="H126:H148" si="4">+I126+J126+K126+L126</f>
        <v>255</v>
      </c>
      <c r="I126" s="6">
        <v>217.5</v>
      </c>
      <c r="J126" s="6">
        <v>37.5</v>
      </c>
      <c r="K126" s="6"/>
      <c r="L126" s="6"/>
    </row>
    <row r="127" spans="1:12" x14ac:dyDescent="0.25">
      <c r="A127" s="27">
        <v>118</v>
      </c>
      <c r="B127" s="4" t="s">
        <v>70</v>
      </c>
      <c r="C127" s="26" t="s">
        <v>65</v>
      </c>
      <c r="D127" s="27" t="s">
        <v>207</v>
      </c>
      <c r="E127" s="27">
        <v>1</v>
      </c>
      <c r="F127" s="27" t="s">
        <v>50</v>
      </c>
      <c r="G127" s="27" t="s">
        <v>187</v>
      </c>
      <c r="H127" s="5">
        <f t="shared" si="4"/>
        <v>527.5</v>
      </c>
      <c r="I127" s="6">
        <f>245+245</f>
        <v>490</v>
      </c>
      <c r="J127" s="6">
        <v>37.5</v>
      </c>
      <c r="K127" s="6"/>
      <c r="L127" s="6"/>
    </row>
    <row r="128" spans="1:12" x14ac:dyDescent="0.25">
      <c r="A128" s="27">
        <v>119</v>
      </c>
      <c r="B128" s="4" t="s">
        <v>95</v>
      </c>
      <c r="C128" s="26" t="s">
        <v>65</v>
      </c>
      <c r="D128" s="27" t="s">
        <v>208</v>
      </c>
      <c r="E128" s="27">
        <v>1</v>
      </c>
      <c r="F128" s="27" t="s">
        <v>198</v>
      </c>
      <c r="G128" s="27" t="s">
        <v>187</v>
      </c>
      <c r="H128" s="5">
        <f t="shared" si="4"/>
        <v>277.97000000000003</v>
      </c>
      <c r="I128" s="6">
        <f>128+112.47</f>
        <v>240.47</v>
      </c>
      <c r="J128" s="6">
        <v>37.5</v>
      </c>
      <c r="K128" s="6"/>
      <c r="L128" s="6"/>
    </row>
    <row r="129" spans="1:12" x14ac:dyDescent="0.25">
      <c r="A129" s="27">
        <v>120</v>
      </c>
      <c r="B129" s="4" t="s">
        <v>185</v>
      </c>
      <c r="C129" s="26" t="s">
        <v>65</v>
      </c>
      <c r="D129" s="27" t="s">
        <v>209</v>
      </c>
      <c r="E129" s="27">
        <v>1</v>
      </c>
      <c r="F129" s="27" t="s">
        <v>50</v>
      </c>
      <c r="G129" s="27" t="s">
        <v>187</v>
      </c>
      <c r="H129" s="5">
        <f t="shared" si="4"/>
        <v>527.5</v>
      </c>
      <c r="I129" s="6">
        <f>245+245</f>
        <v>490</v>
      </c>
      <c r="J129" s="6">
        <v>37.5</v>
      </c>
      <c r="K129" s="6"/>
      <c r="L129" s="6"/>
    </row>
    <row r="130" spans="1:12" x14ac:dyDescent="0.25">
      <c r="A130" s="27">
        <v>121</v>
      </c>
      <c r="B130" s="4" t="s">
        <v>210</v>
      </c>
      <c r="C130" s="26" t="s">
        <v>65</v>
      </c>
      <c r="D130" s="27" t="s">
        <v>207</v>
      </c>
      <c r="E130" s="27">
        <v>1</v>
      </c>
      <c r="F130" s="27" t="s">
        <v>50</v>
      </c>
      <c r="G130" s="27" t="s">
        <v>187</v>
      </c>
      <c r="H130" s="5">
        <f t="shared" si="4"/>
        <v>527.5</v>
      </c>
      <c r="I130" s="6">
        <f>245+245</f>
        <v>490</v>
      </c>
      <c r="J130" s="6">
        <v>37.5</v>
      </c>
      <c r="K130" s="6"/>
      <c r="L130" s="6"/>
    </row>
    <row r="131" spans="1:12" x14ac:dyDescent="0.25">
      <c r="A131" s="27">
        <v>122</v>
      </c>
      <c r="B131" s="4" t="s">
        <v>99</v>
      </c>
      <c r="C131" s="26" t="s">
        <v>65</v>
      </c>
      <c r="D131" s="27" t="s">
        <v>211</v>
      </c>
      <c r="E131" s="27">
        <v>2</v>
      </c>
      <c r="F131" s="27" t="s">
        <v>212</v>
      </c>
      <c r="G131" s="27" t="s">
        <v>187</v>
      </c>
      <c r="H131" s="5">
        <f t="shared" si="4"/>
        <v>1496.24</v>
      </c>
      <c r="I131" s="6">
        <f>317.4+783.84</f>
        <v>1101.24</v>
      </c>
      <c r="J131" s="6">
        <v>75</v>
      </c>
      <c r="K131" s="6">
        <v>320</v>
      </c>
      <c r="L131" s="6"/>
    </row>
    <row r="132" spans="1:12" x14ac:dyDescent="0.25">
      <c r="A132" s="27">
        <v>123</v>
      </c>
      <c r="B132" s="4" t="s">
        <v>89</v>
      </c>
      <c r="C132" s="26" t="s">
        <v>65</v>
      </c>
      <c r="D132" s="27" t="s">
        <v>213</v>
      </c>
      <c r="E132" s="27">
        <v>1</v>
      </c>
      <c r="F132" s="27" t="s">
        <v>214</v>
      </c>
      <c r="G132" s="27" t="s">
        <v>187</v>
      </c>
      <c r="H132" s="5">
        <f t="shared" si="4"/>
        <v>882.5</v>
      </c>
      <c r="I132" s="6">
        <f>338+507</f>
        <v>845</v>
      </c>
      <c r="J132" s="6">
        <v>37.5</v>
      </c>
      <c r="K132" s="6"/>
      <c r="L132" s="6"/>
    </row>
    <row r="133" spans="1:12" x14ac:dyDescent="0.25">
      <c r="A133" s="27">
        <v>124</v>
      </c>
      <c r="B133" s="4" t="s">
        <v>98</v>
      </c>
      <c r="C133" s="26" t="s">
        <v>65</v>
      </c>
      <c r="D133" s="27" t="s">
        <v>209</v>
      </c>
      <c r="E133" s="27">
        <v>1</v>
      </c>
      <c r="F133" s="27" t="s">
        <v>50</v>
      </c>
      <c r="G133" s="27" t="s">
        <v>187</v>
      </c>
      <c r="H133" s="5">
        <f t="shared" si="4"/>
        <v>527.5</v>
      </c>
      <c r="I133" s="6">
        <f>245+245</f>
        <v>490</v>
      </c>
      <c r="J133" s="6">
        <v>37.5</v>
      </c>
      <c r="K133" s="6"/>
      <c r="L133" s="6"/>
    </row>
    <row r="134" spans="1:12" x14ac:dyDescent="0.25">
      <c r="A134" s="27">
        <v>125</v>
      </c>
      <c r="B134" s="4" t="s">
        <v>215</v>
      </c>
      <c r="C134" s="26" t="s">
        <v>65</v>
      </c>
      <c r="D134" s="27" t="s">
        <v>216</v>
      </c>
      <c r="E134" s="27">
        <v>1</v>
      </c>
      <c r="F134" s="27" t="s">
        <v>217</v>
      </c>
      <c r="G134" s="27" t="s">
        <v>187</v>
      </c>
      <c r="H134" s="5">
        <f t="shared" si="4"/>
        <v>713.86</v>
      </c>
      <c r="I134" s="6">
        <f>48.96+44.88+86.02</f>
        <v>179.86</v>
      </c>
      <c r="J134" s="6">
        <v>34</v>
      </c>
      <c r="K134" s="6">
        <v>500</v>
      </c>
      <c r="L134" s="6"/>
    </row>
    <row r="135" spans="1:12" x14ac:dyDescent="0.25">
      <c r="A135" s="27">
        <v>126</v>
      </c>
      <c r="B135" s="4" t="s">
        <v>148</v>
      </c>
      <c r="C135" s="26" t="s">
        <v>65</v>
      </c>
      <c r="D135" s="27" t="s">
        <v>218</v>
      </c>
      <c r="E135" s="27">
        <v>21</v>
      </c>
      <c r="F135" s="27" t="s">
        <v>219</v>
      </c>
      <c r="G135" s="27" t="s">
        <v>138</v>
      </c>
      <c r="H135" s="5">
        <f t="shared" si="4"/>
        <v>29336.720000000001</v>
      </c>
      <c r="I135" s="6">
        <v>7167.76</v>
      </c>
      <c r="J135" s="6">
        <v>9384.7000000000007</v>
      </c>
      <c r="K135" s="6">
        <v>12784.26</v>
      </c>
      <c r="L135" s="6"/>
    </row>
    <row r="136" spans="1:12" x14ac:dyDescent="0.25">
      <c r="A136" s="27">
        <v>130</v>
      </c>
      <c r="B136" s="4" t="s">
        <v>220</v>
      </c>
      <c r="C136" s="26" t="s">
        <v>130</v>
      </c>
      <c r="D136" s="27" t="s">
        <v>221</v>
      </c>
      <c r="E136" s="27">
        <v>8</v>
      </c>
      <c r="F136" s="27" t="s">
        <v>222</v>
      </c>
      <c r="G136" s="27" t="s">
        <v>223</v>
      </c>
      <c r="H136" s="5">
        <f>+I136+J136+K136+L136</f>
        <v>41419.409999999996</v>
      </c>
      <c r="I136" s="6">
        <v>27465</v>
      </c>
      <c r="J136" s="6">
        <v>4596.59</v>
      </c>
      <c r="K136" s="6">
        <v>7660.98</v>
      </c>
      <c r="L136" s="6">
        <v>1696.84</v>
      </c>
    </row>
    <row r="137" spans="1:12" x14ac:dyDescent="0.25">
      <c r="A137" s="27">
        <v>131</v>
      </c>
      <c r="B137" s="4" t="s">
        <v>125</v>
      </c>
      <c r="C137" s="26" t="s">
        <v>58</v>
      </c>
      <c r="D137" s="27" t="s">
        <v>224</v>
      </c>
      <c r="E137" s="27">
        <v>6</v>
      </c>
      <c r="F137" s="27" t="s">
        <v>225</v>
      </c>
      <c r="G137" s="27" t="s">
        <v>223</v>
      </c>
      <c r="H137" s="5">
        <f t="shared" si="4"/>
        <v>16628.420000000002</v>
      </c>
      <c r="I137" s="6">
        <v>9639.7800000000007</v>
      </c>
      <c r="J137" s="6">
        <v>1924.18</v>
      </c>
      <c r="K137" s="6">
        <v>5064.46</v>
      </c>
      <c r="L137" s="6"/>
    </row>
    <row r="138" spans="1:12" x14ac:dyDescent="0.25">
      <c r="A138" s="27">
        <v>132</v>
      </c>
      <c r="B138" s="4" t="s">
        <v>174</v>
      </c>
      <c r="C138" s="26" t="s">
        <v>65</v>
      </c>
      <c r="D138" s="27" t="s">
        <v>226</v>
      </c>
      <c r="E138" s="27">
        <v>1</v>
      </c>
      <c r="F138" s="27" t="s">
        <v>214</v>
      </c>
      <c r="G138" s="27" t="s">
        <v>187</v>
      </c>
      <c r="H138" s="5">
        <f t="shared" si="4"/>
        <v>713.5</v>
      </c>
      <c r="I138" s="6">
        <f>338+338</f>
        <v>676</v>
      </c>
      <c r="J138" s="6">
        <v>37.5</v>
      </c>
      <c r="K138" s="6"/>
      <c r="L138" s="6"/>
    </row>
    <row r="139" spans="1:12" x14ac:dyDescent="0.25">
      <c r="A139" s="27">
        <v>133</v>
      </c>
      <c r="B139" s="4" t="s">
        <v>174</v>
      </c>
      <c r="C139" s="26" t="s">
        <v>65</v>
      </c>
      <c r="D139" s="27" t="s">
        <v>227</v>
      </c>
      <c r="E139" s="27">
        <v>1</v>
      </c>
      <c r="F139" s="27" t="s">
        <v>183</v>
      </c>
      <c r="G139" s="27" t="s">
        <v>187</v>
      </c>
      <c r="H139" s="5">
        <f t="shared" si="4"/>
        <v>207.75</v>
      </c>
      <c r="I139" s="6">
        <v>170.25</v>
      </c>
      <c r="J139" s="6">
        <v>37.5</v>
      </c>
      <c r="K139" s="6"/>
      <c r="L139" s="6"/>
    </row>
    <row r="140" spans="1:12" x14ac:dyDescent="0.25">
      <c r="A140" s="27">
        <v>134</v>
      </c>
      <c r="B140" s="4" t="s">
        <v>92</v>
      </c>
      <c r="C140" s="26" t="s">
        <v>65</v>
      </c>
      <c r="D140" s="27" t="s">
        <v>227</v>
      </c>
      <c r="E140" s="27">
        <v>1</v>
      </c>
      <c r="F140" s="27" t="s">
        <v>183</v>
      </c>
      <c r="G140" s="27" t="s">
        <v>187</v>
      </c>
      <c r="H140" s="5">
        <f t="shared" si="4"/>
        <v>207.75</v>
      </c>
      <c r="I140" s="6">
        <v>170.25</v>
      </c>
      <c r="J140" s="6">
        <v>37.5</v>
      </c>
      <c r="K140" s="6"/>
      <c r="L140" s="6"/>
    </row>
    <row r="141" spans="1:12" x14ac:dyDescent="0.25">
      <c r="A141" s="27">
        <v>135</v>
      </c>
      <c r="B141" s="4" t="s">
        <v>196</v>
      </c>
      <c r="C141" s="26" t="s">
        <v>65</v>
      </c>
      <c r="D141" s="27" t="s">
        <v>228</v>
      </c>
      <c r="E141" s="27">
        <v>10</v>
      </c>
      <c r="F141" s="27" t="s">
        <v>229</v>
      </c>
      <c r="G141" s="27" t="s">
        <v>187</v>
      </c>
      <c r="H141" s="5">
        <f t="shared" si="4"/>
        <v>3708.2</v>
      </c>
      <c r="I141" s="6">
        <f>167.82+28.5+32.63+104.25</f>
        <v>333.2</v>
      </c>
      <c r="J141" s="6">
        <v>375</v>
      </c>
      <c r="K141" s="6">
        <f>900+900+1200</f>
        <v>3000</v>
      </c>
      <c r="L141" s="6"/>
    </row>
    <row r="142" spans="1:12" x14ac:dyDescent="0.25">
      <c r="A142" s="27">
        <v>136</v>
      </c>
      <c r="B142" s="4" t="s">
        <v>98</v>
      </c>
      <c r="C142" s="26" t="s">
        <v>65</v>
      </c>
      <c r="D142" s="27" t="s">
        <v>230</v>
      </c>
      <c r="E142" s="27">
        <v>1</v>
      </c>
      <c r="F142" s="27" t="s">
        <v>231</v>
      </c>
      <c r="G142" s="27" t="s">
        <v>187</v>
      </c>
      <c r="H142" s="5">
        <f t="shared" si="4"/>
        <v>126.76</v>
      </c>
      <c r="I142" s="6">
        <f>44.63+44.63</f>
        <v>89.26</v>
      </c>
      <c r="J142" s="6">
        <v>37.5</v>
      </c>
      <c r="K142" s="6"/>
      <c r="L142" s="6"/>
    </row>
    <row r="143" spans="1:12" x14ac:dyDescent="0.25">
      <c r="A143" s="27">
        <v>137</v>
      </c>
      <c r="B143" s="4" t="s">
        <v>80</v>
      </c>
      <c r="C143" s="26" t="s">
        <v>65</v>
      </c>
      <c r="D143" s="27" t="s">
        <v>232</v>
      </c>
      <c r="E143" s="27">
        <v>2</v>
      </c>
      <c r="F143" s="27" t="s">
        <v>73</v>
      </c>
      <c r="G143" s="27" t="s">
        <v>187</v>
      </c>
      <c r="H143" s="5">
        <f t="shared" si="4"/>
        <v>1311.55</v>
      </c>
      <c r="I143" s="6">
        <f>392.39+5.81+188.35</f>
        <v>586.54999999999995</v>
      </c>
      <c r="J143" s="6">
        <v>75</v>
      </c>
      <c r="K143" s="6">
        <v>650</v>
      </c>
      <c r="L143" s="6"/>
    </row>
    <row r="144" spans="1:12" x14ac:dyDescent="0.25">
      <c r="A144" s="27">
        <v>138</v>
      </c>
      <c r="B144" s="4" t="s">
        <v>86</v>
      </c>
      <c r="C144" s="26" t="s">
        <v>65</v>
      </c>
      <c r="D144" s="27" t="s">
        <v>233</v>
      </c>
      <c r="E144" s="27">
        <v>1</v>
      </c>
      <c r="F144" s="27" t="s">
        <v>198</v>
      </c>
      <c r="G144" s="27" t="s">
        <v>187</v>
      </c>
      <c r="H144" s="5">
        <f t="shared" si="4"/>
        <v>713.5</v>
      </c>
      <c r="I144" s="6">
        <f>338+338</f>
        <v>676</v>
      </c>
      <c r="J144" s="6">
        <v>37.5</v>
      </c>
      <c r="K144" s="6"/>
      <c r="L144" s="6"/>
    </row>
    <row r="145" spans="1:12" x14ac:dyDescent="0.25">
      <c r="A145" s="27">
        <v>139</v>
      </c>
      <c r="B145" s="4" t="s">
        <v>119</v>
      </c>
      <c r="C145" s="26" t="s">
        <v>65</v>
      </c>
      <c r="D145" s="27" t="s">
        <v>234</v>
      </c>
      <c r="E145" s="27">
        <v>1</v>
      </c>
      <c r="F145" s="27" t="s">
        <v>108</v>
      </c>
      <c r="G145" s="27" t="s">
        <v>187</v>
      </c>
      <c r="H145" s="5">
        <f t="shared" si="4"/>
        <v>188.25</v>
      </c>
      <c r="I145" s="6">
        <v>150.75</v>
      </c>
      <c r="J145" s="6">
        <v>37.5</v>
      </c>
      <c r="K145" s="6"/>
      <c r="L145" s="6"/>
    </row>
    <row r="146" spans="1:12" x14ac:dyDescent="0.25">
      <c r="A146" s="27">
        <v>140</v>
      </c>
      <c r="B146" s="4" t="s">
        <v>80</v>
      </c>
      <c r="C146" s="26" t="s">
        <v>65</v>
      </c>
      <c r="D146" s="27" t="s">
        <v>235</v>
      </c>
      <c r="E146" s="27">
        <v>2</v>
      </c>
      <c r="F146" s="27" t="s">
        <v>183</v>
      </c>
      <c r="G146" s="27" t="s">
        <v>187</v>
      </c>
      <c r="H146" s="5">
        <f t="shared" si="4"/>
        <v>691.25</v>
      </c>
      <c r="I146" s="6">
        <v>116.25</v>
      </c>
      <c r="J146" s="6">
        <v>75</v>
      </c>
      <c r="K146" s="6">
        <v>500</v>
      </c>
      <c r="L146" s="6"/>
    </row>
    <row r="147" spans="1:12" x14ac:dyDescent="0.25">
      <c r="A147" s="27">
        <v>141</v>
      </c>
      <c r="B147" s="4" t="s">
        <v>99</v>
      </c>
      <c r="C147" s="26" t="s">
        <v>65</v>
      </c>
      <c r="D147" s="27" t="s">
        <v>230</v>
      </c>
      <c r="E147" s="27">
        <v>1</v>
      </c>
      <c r="F147" s="27" t="s">
        <v>231</v>
      </c>
      <c r="G147" s="27" t="s">
        <v>187</v>
      </c>
      <c r="H147" s="5">
        <f t="shared" si="4"/>
        <v>126.76</v>
      </c>
      <c r="I147" s="6">
        <f>44.63+44.63</f>
        <v>89.26</v>
      </c>
      <c r="J147" s="6">
        <v>37.5</v>
      </c>
      <c r="K147" s="6"/>
      <c r="L147" s="6"/>
    </row>
    <row r="148" spans="1:12" x14ac:dyDescent="0.25">
      <c r="A148" s="27">
        <v>142</v>
      </c>
      <c r="B148" s="4" t="s">
        <v>119</v>
      </c>
      <c r="C148" s="26" t="s">
        <v>65</v>
      </c>
      <c r="D148" s="27" t="s">
        <v>236</v>
      </c>
      <c r="E148" s="27">
        <v>1</v>
      </c>
      <c r="F148" s="27" t="s">
        <v>183</v>
      </c>
      <c r="G148" s="27" t="s">
        <v>187</v>
      </c>
      <c r="H148" s="5">
        <f t="shared" si="4"/>
        <v>214.5</v>
      </c>
      <c r="I148" s="6">
        <v>177</v>
      </c>
      <c r="J148" s="6">
        <v>37.5</v>
      </c>
      <c r="K148" s="6"/>
      <c r="L148" s="6"/>
    </row>
  </sheetData>
  <mergeCells count="13">
    <mergeCell ref="I1:L1"/>
    <mergeCell ref="I2:L2"/>
    <mergeCell ref="F8:F9"/>
    <mergeCell ref="G8:G9"/>
    <mergeCell ref="H8:H9"/>
    <mergeCell ref="I8:L8"/>
    <mergeCell ref="A4:L4"/>
    <mergeCell ref="A5:L5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4-чорак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2025-01-16T15:20:12Z</dcterms:modified>
</cp:coreProperties>
</file>