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8" i="1" l="1"/>
  <c r="I45" i="1" l="1"/>
  <c r="H44" i="1"/>
  <c r="I42" i="1"/>
  <c r="I41" i="1"/>
  <c r="I40" i="1"/>
  <c r="H39" i="1"/>
  <c r="H38" i="1"/>
  <c r="I36" i="1"/>
  <c r="H36" i="1"/>
  <c r="I35" i="1"/>
  <c r="I34" i="1"/>
  <c r="H34" i="1"/>
  <c r="H33" i="1"/>
  <c r="I31" i="1"/>
  <c r="I30" i="1"/>
  <c r="H30" i="1" s="1"/>
  <c r="I29" i="1"/>
  <c r="I27" i="1"/>
  <c r="I24" i="1"/>
  <c r="I23" i="1"/>
  <c r="I22" i="1"/>
  <c r="I21" i="1"/>
  <c r="I20" i="1"/>
  <c r="H20" i="1" s="1"/>
  <c r="I19" i="1"/>
  <c r="I17" i="1"/>
  <c r="H17" i="1" s="1"/>
  <c r="I16" i="1"/>
  <c r="I15" i="1"/>
  <c r="I14" i="1"/>
  <c r="H14" i="1" s="1"/>
  <c r="I13" i="1"/>
  <c r="H13" i="1"/>
  <c r="I12" i="1"/>
  <c r="H12" i="1" s="1"/>
  <c r="I11" i="1"/>
  <c r="H45" i="1" l="1"/>
  <c r="H43" i="1"/>
  <c r="H42" i="1"/>
  <c r="H41" i="1"/>
  <c r="H40" i="1"/>
  <c r="H37" i="1"/>
  <c r="H35" i="1"/>
  <c r="H32" i="1"/>
  <c r="H31" i="1"/>
  <c r="H29" i="1"/>
  <c r="H28" i="1"/>
  <c r="H27" i="1"/>
  <c r="H26" i="1"/>
  <c r="H25" i="1"/>
  <c r="H24" i="1"/>
  <c r="H23" i="1"/>
  <c r="H22" i="1"/>
  <c r="H21" i="1"/>
  <c r="H19" i="1"/>
  <c r="H18" i="1"/>
  <c r="H16" i="1"/>
  <c r="H15" i="1"/>
  <c r="H11" i="1"/>
</calcChain>
</file>

<file path=xl/sharedStrings.xml><?xml version="1.0" encoding="utf-8"?>
<sst xmlns="http://schemas.openxmlformats.org/spreadsheetml/2006/main" count="191" uniqueCount="83">
  <si>
    <t xml:space="preserve">МАЪЛУМОТ </t>
  </si>
  <si>
    <t>минг сўм</t>
  </si>
  <si>
    <t>№</t>
  </si>
  <si>
    <t xml:space="preserve">Мансабдор шахснинг 
исм фамилияси </t>
  </si>
  <si>
    <t xml:space="preserve">Лавозими </t>
  </si>
  <si>
    <t>Буйруқ рақами куни</t>
  </si>
  <si>
    <t xml:space="preserve">Хизмат сафари муддати </t>
  </si>
  <si>
    <t>Хизмат 
сафари манзили</t>
  </si>
  <si>
    <t>Хизмат сафари мақсади</t>
  </si>
  <si>
    <t xml:space="preserve">Жами 
харажатлар </t>
  </si>
  <si>
    <t>Шундан:</t>
  </si>
  <si>
    <t xml:space="preserve">Транспорт 
харажатлари </t>
  </si>
  <si>
    <t xml:space="preserve">Кунли харажатлар </t>
  </si>
  <si>
    <t xml:space="preserve">Мехмонхон харажатлари </t>
  </si>
  <si>
    <t xml:space="preserve">Бошқа харажатлар </t>
  </si>
  <si>
    <t>Наманган вилояти</t>
  </si>
  <si>
    <t xml:space="preserve">2022 йил 1-чорак давомида Республика суд экспертизаси маркази ходимларининг республика  ичидаги 
хизмат сафарлари бўйича амалга оширган харажатлари тўғрисида </t>
  </si>
  <si>
    <t>1-s</t>
  </si>
  <si>
    <t>Эксперт</t>
  </si>
  <si>
    <t>Муртазаев З.Ж.</t>
  </si>
  <si>
    <t>Бухоро вилояти</t>
  </si>
  <si>
    <t>Тадқиқот объектини кўздан кечириш</t>
  </si>
  <si>
    <t>2-s</t>
  </si>
  <si>
    <t>Хайруллаев Н.Т.</t>
  </si>
  <si>
    <t>Жиззах вилояти</t>
  </si>
  <si>
    <t>Каландаров М.О.</t>
  </si>
  <si>
    <t>Мадаминов О.Ш.</t>
  </si>
  <si>
    <t>Бекмуратов К.У.</t>
  </si>
  <si>
    <t>3-s</t>
  </si>
  <si>
    <t>Сурхондарё вилояти</t>
  </si>
  <si>
    <t>Таджибаев Д.К.</t>
  </si>
  <si>
    <t>4-s</t>
  </si>
  <si>
    <t>Дўсматов Ж.Ш.</t>
  </si>
  <si>
    <t>12-s, 13-s, 21-s</t>
  </si>
  <si>
    <t>Самарқанд вилояти</t>
  </si>
  <si>
    <t>Бекназаров У.И.</t>
  </si>
  <si>
    <t>Иш ўрганувчи эксперт</t>
  </si>
  <si>
    <t>4-s, 7-s</t>
  </si>
  <si>
    <t>9-s</t>
  </si>
  <si>
    <t>Қаюмов Э.А.</t>
  </si>
  <si>
    <t>Катта эксперт</t>
  </si>
  <si>
    <t>5-s, 8-s</t>
  </si>
  <si>
    <t>Юнусов Х.Б.</t>
  </si>
  <si>
    <t>Етакчи эксперт</t>
  </si>
  <si>
    <t>10-s</t>
  </si>
  <si>
    <t>Қашқадарё вилояти</t>
  </si>
  <si>
    <t>Махкамов М.З.</t>
  </si>
  <si>
    <t>Бош эксперт</t>
  </si>
  <si>
    <t>18-s</t>
  </si>
  <si>
    <t>14-s, 20-s</t>
  </si>
  <si>
    <t>Сирдарё вилояти</t>
  </si>
  <si>
    <t>Пулатов Р.Б.</t>
  </si>
  <si>
    <t>15-s, 22-s</t>
  </si>
  <si>
    <t>16-s</t>
  </si>
  <si>
    <t>Фарғона вилояти</t>
  </si>
  <si>
    <t>Мухтовов Ў.Я.</t>
  </si>
  <si>
    <t>25-s</t>
  </si>
  <si>
    <t>25-s, 27-s</t>
  </si>
  <si>
    <t>Хабибуллаев Б.Х.</t>
  </si>
  <si>
    <t>Мирзаев Ш.Г.</t>
  </si>
  <si>
    <t>19-s</t>
  </si>
  <si>
    <t>Андижон вилояти</t>
  </si>
  <si>
    <t>Абдумажидов У.А.</t>
  </si>
  <si>
    <t>24-s</t>
  </si>
  <si>
    <t>Қорақалпоғистон Республикаси Нукус ш.</t>
  </si>
  <si>
    <t>Комплекс текшириш натижалари юзасидан</t>
  </si>
  <si>
    <t>Етакчи мутахассис</t>
  </si>
  <si>
    <t>Низомов М.Б.</t>
  </si>
  <si>
    <t>Бўриев А.Ф.</t>
  </si>
  <si>
    <t>Мутахассис</t>
  </si>
  <si>
    <t>22-um</t>
  </si>
  <si>
    <t>Комплекс текшириш ўтказиш юзасидан</t>
  </si>
  <si>
    <t>25-um</t>
  </si>
  <si>
    <t>Қудратов С.М.</t>
  </si>
  <si>
    <t>29-s</t>
  </si>
  <si>
    <t>Зулфиқоров Б.Т.</t>
  </si>
  <si>
    <t>Мирзаев Б.Б.</t>
  </si>
  <si>
    <t>31-s</t>
  </si>
  <si>
    <t>33-s</t>
  </si>
  <si>
    <t>Чуряков Э.И.</t>
  </si>
  <si>
    <t>Лаборатория мудири</t>
  </si>
  <si>
    <t>Ражабов Э.Х.</t>
  </si>
  <si>
    <t>Бош мутахассис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</si>
</sst>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3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A5" sqref="A5:L5"/>
    </sheetView>
  </sheetViews>
  <sheetFormatPr defaultRowHeight="15" x14ac:dyDescent="0.25"/>
  <cols>
    <col min="1" max="1" width="9.140625" style="1"/>
    <col min="2" max="2" width="20.5703125" style="1" bestFit="1" customWidth="1"/>
    <col min="3" max="3" width="20.85546875" style="1" customWidth="1"/>
    <col min="4" max="4" width="12" style="1" customWidth="1"/>
    <col min="5" max="5" width="14.42578125" style="2" bestFit="1" customWidth="1"/>
    <col min="6" max="6" width="27.140625" style="1" customWidth="1"/>
    <col min="7" max="7" width="43.5703125" style="1" customWidth="1"/>
    <col min="8" max="8" width="17.7109375" style="1" customWidth="1"/>
    <col min="9" max="11" width="12.7109375" style="1" customWidth="1"/>
    <col min="12" max="12" width="14.5703125" style="1" customWidth="1"/>
    <col min="13" max="13" width="9.140625" style="1"/>
    <col min="14" max="14" width="11.140625" style="1" bestFit="1" customWidth="1"/>
    <col min="15" max="16384" width="9.140625" style="1"/>
  </cols>
  <sheetData>
    <row r="1" spans="1:14" x14ac:dyDescent="0.25">
      <c r="H1" s="15"/>
      <c r="I1" s="15"/>
      <c r="J1" s="15"/>
      <c r="K1" s="15"/>
      <c r="L1" s="15"/>
    </row>
    <row r="2" spans="1:14" x14ac:dyDescent="0.25">
      <c r="H2" s="15"/>
      <c r="I2" s="15"/>
      <c r="J2" s="15"/>
      <c r="K2" s="15"/>
      <c r="L2" s="15"/>
    </row>
    <row r="3" spans="1:14" x14ac:dyDescent="0.25">
      <c r="H3" s="15"/>
      <c r="I3" s="15"/>
      <c r="J3" s="15"/>
      <c r="K3" s="15"/>
      <c r="L3" s="15"/>
    </row>
    <row r="5" spans="1:14" ht="54" customHeight="1" x14ac:dyDescent="0.3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 ht="18.75" x14ac:dyDescent="0.3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8" spans="1:14" ht="15.75" x14ac:dyDescent="0.25">
      <c r="L8" s="3" t="s">
        <v>1</v>
      </c>
    </row>
    <row r="9" spans="1:14" x14ac:dyDescent="0.25">
      <c r="A9" s="14" t="s">
        <v>2</v>
      </c>
      <c r="B9" s="13" t="s">
        <v>3</v>
      </c>
      <c r="C9" s="14" t="s">
        <v>4</v>
      </c>
      <c r="D9" s="13" t="s">
        <v>5</v>
      </c>
      <c r="E9" s="13" t="s">
        <v>6</v>
      </c>
      <c r="F9" s="13" t="s">
        <v>7</v>
      </c>
      <c r="G9" s="14" t="s">
        <v>8</v>
      </c>
      <c r="H9" s="13" t="s">
        <v>9</v>
      </c>
      <c r="I9" s="14" t="s">
        <v>10</v>
      </c>
      <c r="J9" s="14"/>
      <c r="K9" s="14"/>
      <c r="L9" s="14"/>
    </row>
    <row r="10" spans="1:14" ht="30" x14ac:dyDescent="0.25">
      <c r="A10" s="14"/>
      <c r="B10" s="13"/>
      <c r="C10" s="14"/>
      <c r="D10" s="14"/>
      <c r="E10" s="14"/>
      <c r="F10" s="14"/>
      <c r="G10" s="14"/>
      <c r="H10" s="13"/>
      <c r="I10" s="4" t="s">
        <v>11</v>
      </c>
      <c r="J10" s="4" t="s">
        <v>12</v>
      </c>
      <c r="K10" s="4" t="s">
        <v>13</v>
      </c>
      <c r="L10" s="4" t="s">
        <v>14</v>
      </c>
    </row>
    <row r="11" spans="1:14" x14ac:dyDescent="0.25">
      <c r="A11" s="5">
        <v>1</v>
      </c>
      <c r="B11" s="6" t="s">
        <v>19</v>
      </c>
      <c r="C11" s="4" t="s">
        <v>18</v>
      </c>
      <c r="D11" s="4" t="s">
        <v>17</v>
      </c>
      <c r="E11" s="4">
        <v>3</v>
      </c>
      <c r="F11" s="4" t="s">
        <v>20</v>
      </c>
      <c r="G11" s="11" t="s">
        <v>21</v>
      </c>
      <c r="H11" s="7">
        <f>I11+J11+K11+L11</f>
        <v>471.74</v>
      </c>
      <c r="I11" s="8">
        <f>(68370+68370)/1000</f>
        <v>136.74</v>
      </c>
      <c r="J11" s="8">
        <v>81</v>
      </c>
      <c r="K11" s="8">
        <v>254</v>
      </c>
      <c r="L11" s="9"/>
      <c r="M11" s="10"/>
    </row>
    <row r="12" spans="1:14" x14ac:dyDescent="0.25">
      <c r="A12" s="5">
        <v>2</v>
      </c>
      <c r="B12" s="6" t="s">
        <v>23</v>
      </c>
      <c r="C12" s="4" t="s">
        <v>18</v>
      </c>
      <c r="D12" s="11" t="s">
        <v>22</v>
      </c>
      <c r="E12" s="4">
        <v>2</v>
      </c>
      <c r="F12" s="4" t="s">
        <v>24</v>
      </c>
      <c r="G12" s="11" t="s">
        <v>21</v>
      </c>
      <c r="H12" s="7">
        <f t="shared" ref="H12:H41" si="0">I12+J12+K12+L12</f>
        <v>451</v>
      </c>
      <c r="I12" s="8">
        <f>103.5+103.5</f>
        <v>207</v>
      </c>
      <c r="J12" s="8">
        <v>54</v>
      </c>
      <c r="K12" s="8">
        <v>190</v>
      </c>
      <c r="L12" s="9"/>
      <c r="M12" s="10"/>
    </row>
    <row r="13" spans="1:14" x14ac:dyDescent="0.25">
      <c r="A13" s="5">
        <v>3</v>
      </c>
      <c r="B13" s="6" t="s">
        <v>25</v>
      </c>
      <c r="C13" s="11" t="s">
        <v>18</v>
      </c>
      <c r="D13" s="11" t="s">
        <v>22</v>
      </c>
      <c r="E13" s="11">
        <v>2</v>
      </c>
      <c r="F13" s="11" t="s">
        <v>24</v>
      </c>
      <c r="G13" s="11" t="s">
        <v>21</v>
      </c>
      <c r="H13" s="7">
        <f t="shared" ref="H13:H14" si="1">I13+J13+K13+L13</f>
        <v>451</v>
      </c>
      <c r="I13" s="8">
        <f t="shared" ref="I13:I14" si="2">103.5+103.5</f>
        <v>207</v>
      </c>
      <c r="J13" s="8">
        <v>54</v>
      </c>
      <c r="K13" s="8">
        <v>190</v>
      </c>
      <c r="L13" s="9"/>
      <c r="M13" s="10"/>
    </row>
    <row r="14" spans="1:14" x14ac:dyDescent="0.25">
      <c r="A14" s="5">
        <v>4</v>
      </c>
      <c r="B14" s="6" t="s">
        <v>26</v>
      </c>
      <c r="C14" s="11" t="s">
        <v>18</v>
      </c>
      <c r="D14" s="11" t="s">
        <v>22</v>
      </c>
      <c r="E14" s="11">
        <v>2</v>
      </c>
      <c r="F14" s="11" t="s">
        <v>24</v>
      </c>
      <c r="G14" s="11" t="s">
        <v>21</v>
      </c>
      <c r="H14" s="7">
        <f t="shared" si="1"/>
        <v>451</v>
      </c>
      <c r="I14" s="8">
        <f t="shared" si="2"/>
        <v>207</v>
      </c>
      <c r="J14" s="8">
        <v>54</v>
      </c>
      <c r="K14" s="8">
        <v>190</v>
      </c>
      <c r="L14" s="9"/>
      <c r="M14" s="10"/>
      <c r="N14" s="10"/>
    </row>
    <row r="15" spans="1:14" x14ac:dyDescent="0.25">
      <c r="A15" s="5">
        <v>5</v>
      </c>
      <c r="B15" s="6" t="s">
        <v>27</v>
      </c>
      <c r="C15" s="4" t="s">
        <v>18</v>
      </c>
      <c r="D15" s="11" t="s">
        <v>28</v>
      </c>
      <c r="E15" s="4">
        <v>3</v>
      </c>
      <c r="F15" s="11" t="s">
        <v>29</v>
      </c>
      <c r="G15" s="11" t="s">
        <v>21</v>
      </c>
      <c r="H15" s="7">
        <f t="shared" si="0"/>
        <v>806.5</v>
      </c>
      <c r="I15" s="8">
        <f>132.75+132.75</f>
        <v>265.5</v>
      </c>
      <c r="J15" s="8">
        <v>81</v>
      </c>
      <c r="K15" s="8">
        <v>460</v>
      </c>
      <c r="L15" s="9"/>
      <c r="M15" s="10"/>
    </row>
    <row r="16" spans="1:14" x14ac:dyDescent="0.25">
      <c r="A16" s="5">
        <v>6</v>
      </c>
      <c r="B16" s="6" t="s">
        <v>30</v>
      </c>
      <c r="C16" s="4" t="s">
        <v>18</v>
      </c>
      <c r="D16" s="11" t="s">
        <v>31</v>
      </c>
      <c r="E16" s="4">
        <v>2</v>
      </c>
      <c r="F16" s="4" t="s">
        <v>20</v>
      </c>
      <c r="G16" s="11" t="s">
        <v>21</v>
      </c>
      <c r="H16" s="7">
        <f t="shared" si="0"/>
        <v>723.76</v>
      </c>
      <c r="I16" s="8">
        <f>209.88+209.88</f>
        <v>419.76</v>
      </c>
      <c r="J16" s="8">
        <v>54</v>
      </c>
      <c r="K16" s="8">
        <v>250</v>
      </c>
      <c r="L16" s="9"/>
      <c r="M16" s="10"/>
    </row>
    <row r="17" spans="1:13" x14ac:dyDescent="0.25">
      <c r="A17" s="5">
        <v>7</v>
      </c>
      <c r="B17" s="6" t="s">
        <v>25</v>
      </c>
      <c r="C17" s="11" t="s">
        <v>18</v>
      </c>
      <c r="D17" s="11" t="s">
        <v>31</v>
      </c>
      <c r="E17" s="11">
        <v>2</v>
      </c>
      <c r="F17" s="11" t="s">
        <v>20</v>
      </c>
      <c r="G17" s="11" t="s">
        <v>21</v>
      </c>
      <c r="H17" s="7">
        <f t="shared" ref="H17" si="3">I17+J17+K17+L17</f>
        <v>723.76</v>
      </c>
      <c r="I17" s="8">
        <f>209.88+209.88</f>
        <v>419.76</v>
      </c>
      <c r="J17" s="8">
        <v>54</v>
      </c>
      <c r="K17" s="8">
        <v>250</v>
      </c>
      <c r="L17" s="9"/>
      <c r="M17" s="10"/>
    </row>
    <row r="18" spans="1:13" ht="30" x14ac:dyDescent="0.25">
      <c r="A18" s="5">
        <v>8</v>
      </c>
      <c r="B18" s="6" t="s">
        <v>32</v>
      </c>
      <c r="C18" s="4" t="s">
        <v>18</v>
      </c>
      <c r="D18" s="11" t="s">
        <v>33</v>
      </c>
      <c r="E18" s="4">
        <v>8</v>
      </c>
      <c r="F18" s="11" t="s">
        <v>34</v>
      </c>
      <c r="G18" s="11" t="s">
        <v>21</v>
      </c>
      <c r="H18" s="7">
        <f t="shared" si="0"/>
        <v>426</v>
      </c>
      <c r="I18" s="8">
        <v>210</v>
      </c>
      <c r="J18" s="8">
        <v>216</v>
      </c>
      <c r="K18" s="8"/>
      <c r="L18" s="9"/>
      <c r="M18" s="10"/>
    </row>
    <row r="19" spans="1:13" ht="30" x14ac:dyDescent="0.25">
      <c r="A19" s="5">
        <v>9</v>
      </c>
      <c r="B19" s="6" t="s">
        <v>35</v>
      </c>
      <c r="C19" s="4" t="s">
        <v>36</v>
      </c>
      <c r="D19" s="4" t="s">
        <v>37</v>
      </c>
      <c r="E19" s="4">
        <v>6</v>
      </c>
      <c r="F19" s="4" t="s">
        <v>29</v>
      </c>
      <c r="G19" s="11" t="s">
        <v>21</v>
      </c>
      <c r="H19" s="7">
        <f t="shared" si="0"/>
        <v>2124.0299999999997</v>
      </c>
      <c r="I19" s="8">
        <f>331.519+310.511</f>
        <v>642.03</v>
      </c>
      <c r="J19" s="8">
        <v>162</v>
      </c>
      <c r="K19" s="8">
        <v>1320</v>
      </c>
      <c r="L19" s="9"/>
      <c r="M19" s="10"/>
    </row>
    <row r="20" spans="1:13" x14ac:dyDescent="0.25">
      <c r="A20" s="5">
        <v>10</v>
      </c>
      <c r="B20" s="6" t="s">
        <v>23</v>
      </c>
      <c r="C20" s="4" t="s">
        <v>18</v>
      </c>
      <c r="D20" s="11" t="s">
        <v>37</v>
      </c>
      <c r="E20" s="11">
        <v>6</v>
      </c>
      <c r="F20" s="11" t="s">
        <v>29</v>
      </c>
      <c r="G20" s="11" t="s">
        <v>21</v>
      </c>
      <c r="H20" s="7">
        <f t="shared" ref="H20" si="4">I20+J20+K20+L20</f>
        <v>2124.0299999999997</v>
      </c>
      <c r="I20" s="8">
        <f>331.519+310.511</f>
        <v>642.03</v>
      </c>
      <c r="J20" s="8">
        <v>162</v>
      </c>
      <c r="K20" s="8">
        <v>1320</v>
      </c>
      <c r="L20" s="9"/>
      <c r="M20" s="10"/>
    </row>
    <row r="21" spans="1:13" x14ac:dyDescent="0.25">
      <c r="A21" s="5">
        <v>11</v>
      </c>
      <c r="B21" s="6" t="s">
        <v>19</v>
      </c>
      <c r="C21" s="4" t="s">
        <v>18</v>
      </c>
      <c r="D21" s="4" t="s">
        <v>38</v>
      </c>
      <c r="E21" s="4">
        <v>3</v>
      </c>
      <c r="F21" s="4" t="s">
        <v>20</v>
      </c>
      <c r="G21" s="11" t="s">
        <v>21</v>
      </c>
      <c r="H21" s="7">
        <f t="shared" si="0"/>
        <v>757.74</v>
      </c>
      <c r="I21" s="8">
        <f>68.37+68.37</f>
        <v>136.74</v>
      </c>
      <c r="J21" s="8">
        <v>81</v>
      </c>
      <c r="K21" s="8">
        <v>540</v>
      </c>
      <c r="L21" s="9"/>
      <c r="M21" s="10"/>
    </row>
    <row r="22" spans="1:13" x14ac:dyDescent="0.25">
      <c r="A22" s="5">
        <v>12</v>
      </c>
      <c r="B22" s="6" t="s">
        <v>39</v>
      </c>
      <c r="C22" s="4" t="s">
        <v>40</v>
      </c>
      <c r="D22" s="4" t="s">
        <v>41</v>
      </c>
      <c r="E22" s="4">
        <v>3</v>
      </c>
      <c r="F22" s="4" t="s">
        <v>29</v>
      </c>
      <c r="G22" s="11" t="s">
        <v>21</v>
      </c>
      <c r="H22" s="7">
        <f t="shared" si="0"/>
        <v>1565.5740000000001</v>
      </c>
      <c r="I22" s="8">
        <f>333.338+311.236</f>
        <v>644.57400000000007</v>
      </c>
      <c r="J22" s="8">
        <v>81</v>
      </c>
      <c r="K22" s="8">
        <v>840</v>
      </c>
      <c r="L22" s="9"/>
      <c r="M22" s="10"/>
    </row>
    <row r="23" spans="1:13" x14ac:dyDescent="0.25">
      <c r="A23" s="5">
        <v>13</v>
      </c>
      <c r="B23" s="6" t="s">
        <v>42</v>
      </c>
      <c r="C23" s="4" t="s">
        <v>43</v>
      </c>
      <c r="D23" s="4" t="s">
        <v>44</v>
      </c>
      <c r="E23" s="4">
        <v>2</v>
      </c>
      <c r="F23" s="4" t="s">
        <v>45</v>
      </c>
      <c r="G23" s="11" t="s">
        <v>21</v>
      </c>
      <c r="H23" s="7">
        <f>I23+J23+K23+L23</f>
        <v>496</v>
      </c>
      <c r="I23" s="8">
        <f>146+146</f>
        <v>292</v>
      </c>
      <c r="J23" s="8">
        <v>54</v>
      </c>
      <c r="K23" s="8">
        <v>150</v>
      </c>
      <c r="L23" s="9"/>
      <c r="M23" s="10"/>
    </row>
    <row r="24" spans="1:13" x14ac:dyDescent="0.25">
      <c r="A24" s="5">
        <v>14</v>
      </c>
      <c r="B24" s="6" t="s">
        <v>46</v>
      </c>
      <c r="C24" s="4" t="s">
        <v>47</v>
      </c>
      <c r="D24" s="4" t="s">
        <v>48</v>
      </c>
      <c r="E24" s="4">
        <v>2</v>
      </c>
      <c r="F24" s="4" t="s">
        <v>20</v>
      </c>
      <c r="G24" s="11" t="s">
        <v>21</v>
      </c>
      <c r="H24" s="7">
        <f>I24+J24+K24+L24</f>
        <v>590</v>
      </c>
      <c r="I24" s="8">
        <f>168+168</f>
        <v>336</v>
      </c>
      <c r="J24" s="8">
        <v>54</v>
      </c>
      <c r="K24" s="8">
        <v>200</v>
      </c>
      <c r="L24" s="9"/>
      <c r="M24" s="10"/>
    </row>
    <row r="25" spans="1:13" x14ac:dyDescent="0.25">
      <c r="A25" s="12">
        <v>15</v>
      </c>
      <c r="B25" s="6" t="s">
        <v>30</v>
      </c>
      <c r="C25" s="4" t="s">
        <v>18</v>
      </c>
      <c r="D25" s="4" t="s">
        <v>49</v>
      </c>
      <c r="E25" s="4">
        <v>4</v>
      </c>
      <c r="F25" s="4" t="s">
        <v>50</v>
      </c>
      <c r="G25" s="11" t="s">
        <v>21</v>
      </c>
      <c r="H25" s="7">
        <f>I25+J25+K25+L25</f>
        <v>708</v>
      </c>
      <c r="I25" s="8"/>
      <c r="J25" s="8">
        <v>108</v>
      </c>
      <c r="K25" s="8">
        <v>600</v>
      </c>
      <c r="L25" s="9"/>
      <c r="M25" s="10"/>
    </row>
    <row r="26" spans="1:13" x14ac:dyDescent="0.25">
      <c r="A26" s="12">
        <v>16</v>
      </c>
      <c r="B26" s="6" t="s">
        <v>51</v>
      </c>
      <c r="C26" s="4" t="s">
        <v>43</v>
      </c>
      <c r="D26" s="4" t="s">
        <v>52</v>
      </c>
      <c r="E26" s="4">
        <v>3</v>
      </c>
      <c r="F26" s="4" t="s">
        <v>50</v>
      </c>
      <c r="G26" s="11" t="s">
        <v>21</v>
      </c>
      <c r="H26" s="7">
        <f>I26+J26+K26+L26</f>
        <v>730.68000000000006</v>
      </c>
      <c r="I26" s="8">
        <v>49.68</v>
      </c>
      <c r="J26" s="8">
        <v>81</v>
      </c>
      <c r="K26" s="8">
        <v>600</v>
      </c>
      <c r="L26" s="9"/>
      <c r="M26" s="10"/>
    </row>
    <row r="27" spans="1:13" x14ac:dyDescent="0.25">
      <c r="A27" s="12">
        <v>17</v>
      </c>
      <c r="B27" s="6" t="s">
        <v>42</v>
      </c>
      <c r="C27" s="4" t="s">
        <v>43</v>
      </c>
      <c r="D27" s="4" t="s">
        <v>53</v>
      </c>
      <c r="E27" s="4">
        <v>2</v>
      </c>
      <c r="F27" s="4" t="s">
        <v>54</v>
      </c>
      <c r="G27" s="11" t="s">
        <v>21</v>
      </c>
      <c r="H27" s="7">
        <f t="shared" si="0"/>
        <v>491.57</v>
      </c>
      <c r="I27" s="8">
        <f>89.42+123.15</f>
        <v>212.57</v>
      </c>
      <c r="J27" s="8">
        <v>54</v>
      </c>
      <c r="K27" s="8">
        <v>225</v>
      </c>
      <c r="L27" s="9"/>
      <c r="M27" s="10"/>
    </row>
    <row r="28" spans="1:13" x14ac:dyDescent="0.25">
      <c r="A28" s="12">
        <v>18</v>
      </c>
      <c r="B28" s="6" t="s">
        <v>55</v>
      </c>
      <c r="C28" s="4" t="s">
        <v>18</v>
      </c>
      <c r="D28" s="4" t="s">
        <v>56</v>
      </c>
      <c r="E28" s="4">
        <v>3</v>
      </c>
      <c r="F28" s="4" t="s">
        <v>45</v>
      </c>
      <c r="G28" s="11" t="s">
        <v>21</v>
      </c>
      <c r="H28" s="7">
        <f t="shared" si="0"/>
        <v>883</v>
      </c>
      <c r="I28" s="8">
        <f>141+146+15</f>
        <v>302</v>
      </c>
      <c r="J28" s="8">
        <v>81</v>
      </c>
      <c r="K28" s="8">
        <v>500</v>
      </c>
      <c r="L28" s="9"/>
      <c r="M28" s="10"/>
    </row>
    <row r="29" spans="1:13" x14ac:dyDescent="0.25">
      <c r="A29" s="12">
        <v>19</v>
      </c>
      <c r="B29" s="6" t="s">
        <v>25</v>
      </c>
      <c r="C29" s="4" t="s">
        <v>18</v>
      </c>
      <c r="D29" s="4" t="s">
        <v>57</v>
      </c>
      <c r="E29" s="4">
        <v>5</v>
      </c>
      <c r="F29" s="4" t="s">
        <v>45</v>
      </c>
      <c r="G29" s="11" t="s">
        <v>21</v>
      </c>
      <c r="H29" s="7">
        <f t="shared" si="0"/>
        <v>1422</v>
      </c>
      <c r="I29" s="8">
        <f>141+146</f>
        <v>287</v>
      </c>
      <c r="J29" s="8">
        <v>135</v>
      </c>
      <c r="K29" s="8">
        <v>1000</v>
      </c>
      <c r="L29" s="9"/>
      <c r="M29" s="10"/>
    </row>
    <row r="30" spans="1:13" x14ac:dyDescent="0.25">
      <c r="A30" s="12">
        <v>20</v>
      </c>
      <c r="B30" s="6" t="s">
        <v>58</v>
      </c>
      <c r="C30" s="4" t="s">
        <v>18</v>
      </c>
      <c r="D30" s="11" t="s">
        <v>57</v>
      </c>
      <c r="E30" s="11">
        <v>5</v>
      </c>
      <c r="F30" s="11" t="s">
        <v>45</v>
      </c>
      <c r="G30" s="11" t="s">
        <v>21</v>
      </c>
      <c r="H30" s="7">
        <f t="shared" ref="H30" si="5">I30+J30+K30+L30</f>
        <v>1422</v>
      </c>
      <c r="I30" s="8">
        <f>141+146</f>
        <v>287</v>
      </c>
      <c r="J30" s="8">
        <v>135</v>
      </c>
      <c r="K30" s="8">
        <v>1000</v>
      </c>
      <c r="L30" s="9"/>
      <c r="M30" s="10"/>
    </row>
    <row r="31" spans="1:13" x14ac:dyDescent="0.25">
      <c r="A31" s="12">
        <v>21</v>
      </c>
      <c r="B31" s="6" t="s">
        <v>59</v>
      </c>
      <c r="C31" s="4" t="s">
        <v>18</v>
      </c>
      <c r="D31" s="4" t="s">
        <v>60</v>
      </c>
      <c r="E31" s="4">
        <v>3</v>
      </c>
      <c r="F31" s="4" t="s">
        <v>61</v>
      </c>
      <c r="G31" s="11" t="s">
        <v>21</v>
      </c>
      <c r="H31" s="7">
        <f t="shared" si="0"/>
        <v>216.74</v>
      </c>
      <c r="I31" s="8">
        <f>79.37+56.37</f>
        <v>135.74</v>
      </c>
      <c r="J31" s="8">
        <v>81</v>
      </c>
      <c r="K31" s="8"/>
      <c r="L31" s="9"/>
      <c r="M31" s="10"/>
    </row>
    <row r="32" spans="1:13" ht="30" x14ac:dyDescent="0.25">
      <c r="A32" s="5">
        <v>22</v>
      </c>
      <c r="B32" s="6" t="s">
        <v>62</v>
      </c>
      <c r="C32" s="4" t="s">
        <v>43</v>
      </c>
      <c r="D32" s="4" t="s">
        <v>63</v>
      </c>
      <c r="E32" s="4">
        <v>2</v>
      </c>
      <c r="F32" s="4" t="s">
        <v>64</v>
      </c>
      <c r="G32" s="11" t="s">
        <v>65</v>
      </c>
      <c r="H32" s="7">
        <f t="shared" si="0"/>
        <v>958.30899999999997</v>
      </c>
      <c r="I32" s="8">
        <v>764.30899999999997</v>
      </c>
      <c r="J32" s="8">
        <v>54</v>
      </c>
      <c r="K32" s="8">
        <v>140</v>
      </c>
      <c r="L32" s="9"/>
      <c r="M32" s="10"/>
    </row>
    <row r="33" spans="1:13" ht="30" x14ac:dyDescent="0.25">
      <c r="A33" s="5">
        <v>23</v>
      </c>
      <c r="B33" s="6" t="s">
        <v>73</v>
      </c>
      <c r="C33" s="4" t="s">
        <v>66</v>
      </c>
      <c r="D33" s="11" t="s">
        <v>63</v>
      </c>
      <c r="E33" s="11">
        <v>2</v>
      </c>
      <c r="F33" s="11" t="s">
        <v>64</v>
      </c>
      <c r="G33" s="11" t="s">
        <v>65</v>
      </c>
      <c r="H33" s="7">
        <f t="shared" ref="H33:H34" si="6">I33+J33+K33+L33</f>
        <v>958.30899999999997</v>
      </c>
      <c r="I33" s="8">
        <v>764.30899999999997</v>
      </c>
      <c r="J33" s="8">
        <v>54</v>
      </c>
      <c r="K33" s="8">
        <v>140</v>
      </c>
      <c r="L33" s="9"/>
      <c r="M33" s="10"/>
    </row>
    <row r="34" spans="1:13" x14ac:dyDescent="0.25">
      <c r="A34" s="5">
        <v>24</v>
      </c>
      <c r="B34" s="6" t="s">
        <v>67</v>
      </c>
      <c r="C34" s="4" t="s">
        <v>18</v>
      </c>
      <c r="D34" s="11" t="s">
        <v>57</v>
      </c>
      <c r="E34" s="11">
        <v>5</v>
      </c>
      <c r="F34" s="11" t="s">
        <v>45</v>
      </c>
      <c r="G34" s="11" t="s">
        <v>21</v>
      </c>
      <c r="H34" s="7">
        <f t="shared" si="6"/>
        <v>1422</v>
      </c>
      <c r="I34" s="8">
        <f>141+146</f>
        <v>287</v>
      </c>
      <c r="J34" s="8">
        <v>135</v>
      </c>
      <c r="K34" s="8">
        <v>1000</v>
      </c>
      <c r="L34" s="9"/>
      <c r="M34" s="10"/>
    </row>
    <row r="35" spans="1:13" x14ac:dyDescent="0.25">
      <c r="A35" s="5">
        <v>25</v>
      </c>
      <c r="B35" s="6" t="s">
        <v>68</v>
      </c>
      <c r="C35" s="4" t="s">
        <v>69</v>
      </c>
      <c r="D35" s="4" t="s">
        <v>70</v>
      </c>
      <c r="E35" s="4">
        <v>5</v>
      </c>
      <c r="F35" s="4" t="s">
        <v>45</v>
      </c>
      <c r="G35" s="12" t="s">
        <v>71</v>
      </c>
      <c r="H35" s="7">
        <f t="shared" si="0"/>
        <v>1244.8779999999999</v>
      </c>
      <c r="I35" s="8">
        <f>141+168.878</f>
        <v>309.87799999999999</v>
      </c>
      <c r="J35" s="8">
        <v>135</v>
      </c>
      <c r="K35" s="8">
        <v>800</v>
      </c>
      <c r="L35" s="9"/>
      <c r="M35" s="10"/>
    </row>
    <row r="36" spans="1:13" x14ac:dyDescent="0.25">
      <c r="A36" s="5">
        <v>26</v>
      </c>
      <c r="B36" s="6" t="s">
        <v>46</v>
      </c>
      <c r="C36" s="4" t="s">
        <v>47</v>
      </c>
      <c r="D36" s="11" t="s">
        <v>70</v>
      </c>
      <c r="E36" s="11">
        <v>5</v>
      </c>
      <c r="F36" s="11" t="s">
        <v>45</v>
      </c>
      <c r="G36" s="12" t="s">
        <v>71</v>
      </c>
      <c r="H36" s="7">
        <f t="shared" ref="H36" si="7">I36+J36+K36+L36</f>
        <v>1244.8779999999999</v>
      </c>
      <c r="I36" s="8">
        <f>141+168.878</f>
        <v>309.87799999999999</v>
      </c>
      <c r="J36" s="8">
        <v>135</v>
      </c>
      <c r="K36" s="8">
        <v>800</v>
      </c>
      <c r="L36" s="9"/>
      <c r="M36" s="10"/>
    </row>
    <row r="37" spans="1:13" x14ac:dyDescent="0.25">
      <c r="A37" s="5">
        <v>27</v>
      </c>
      <c r="B37" s="6" t="s">
        <v>68</v>
      </c>
      <c r="C37" s="4" t="s">
        <v>69</v>
      </c>
      <c r="D37" s="4" t="s">
        <v>72</v>
      </c>
      <c r="E37" s="4">
        <v>3</v>
      </c>
      <c r="F37" s="4" t="s">
        <v>29</v>
      </c>
      <c r="G37" s="11" t="s">
        <v>71</v>
      </c>
      <c r="H37" s="7">
        <f t="shared" si="0"/>
        <v>1104.5810000000001</v>
      </c>
      <c r="I37" s="8">
        <v>623.58100000000002</v>
      </c>
      <c r="J37" s="8">
        <v>81</v>
      </c>
      <c r="K37" s="8">
        <v>400</v>
      </c>
      <c r="L37" s="9"/>
      <c r="M37" s="10"/>
    </row>
    <row r="38" spans="1:13" x14ac:dyDescent="0.25">
      <c r="A38" s="5">
        <v>28</v>
      </c>
      <c r="B38" s="6" t="s">
        <v>46</v>
      </c>
      <c r="C38" s="4" t="s">
        <v>47</v>
      </c>
      <c r="D38" s="11" t="s">
        <v>72</v>
      </c>
      <c r="E38" s="11">
        <v>3</v>
      </c>
      <c r="F38" s="11" t="s">
        <v>29</v>
      </c>
      <c r="G38" s="11" t="s">
        <v>71</v>
      </c>
      <c r="H38" s="7">
        <f t="shared" ref="H38" si="8">I38+J38+K38+L38</f>
        <v>1104.5810000000001</v>
      </c>
      <c r="I38" s="8">
        <v>623.58100000000002</v>
      </c>
      <c r="J38" s="8">
        <v>81</v>
      </c>
      <c r="K38" s="8">
        <v>400</v>
      </c>
      <c r="L38" s="9"/>
      <c r="M38" s="10"/>
    </row>
    <row r="39" spans="1:13" x14ac:dyDescent="0.25">
      <c r="A39" s="5">
        <v>29</v>
      </c>
      <c r="B39" s="6" t="s">
        <v>73</v>
      </c>
      <c r="C39" s="4" t="s">
        <v>66</v>
      </c>
      <c r="D39" s="11" t="s">
        <v>72</v>
      </c>
      <c r="E39" s="11">
        <v>3</v>
      </c>
      <c r="F39" s="11" t="s">
        <v>29</v>
      </c>
      <c r="G39" s="11" t="s">
        <v>71</v>
      </c>
      <c r="H39" s="7">
        <f t="shared" ref="H39" si="9">I39+J39+K39+L39</f>
        <v>1104.5810000000001</v>
      </c>
      <c r="I39" s="8">
        <v>623.58100000000002</v>
      </c>
      <c r="J39" s="8">
        <v>81</v>
      </c>
      <c r="K39" s="8">
        <v>400</v>
      </c>
      <c r="L39" s="9"/>
      <c r="M39" s="10"/>
    </row>
    <row r="40" spans="1:13" x14ac:dyDescent="0.25">
      <c r="A40" s="5">
        <v>30</v>
      </c>
      <c r="B40" s="6" t="s">
        <v>19</v>
      </c>
      <c r="C40" s="4" t="s">
        <v>18</v>
      </c>
      <c r="D40" s="4" t="s">
        <v>74</v>
      </c>
      <c r="E40" s="4">
        <v>3</v>
      </c>
      <c r="F40" s="4" t="s">
        <v>20</v>
      </c>
      <c r="G40" s="12" t="s">
        <v>21</v>
      </c>
      <c r="H40" s="7">
        <f t="shared" si="0"/>
        <v>735.81999999999994</v>
      </c>
      <c r="I40" s="8">
        <f>36.45+68.37</f>
        <v>104.82000000000001</v>
      </c>
      <c r="J40" s="8">
        <v>81</v>
      </c>
      <c r="K40" s="8">
        <v>550</v>
      </c>
      <c r="L40" s="9"/>
      <c r="M40" s="10"/>
    </row>
    <row r="41" spans="1:13" ht="30" x14ac:dyDescent="0.25">
      <c r="A41" s="5">
        <v>31</v>
      </c>
      <c r="B41" s="6" t="s">
        <v>75</v>
      </c>
      <c r="C41" s="4" t="s">
        <v>43</v>
      </c>
      <c r="D41" s="4" t="s">
        <v>33</v>
      </c>
      <c r="E41" s="4">
        <v>8</v>
      </c>
      <c r="F41" s="4" t="s">
        <v>34</v>
      </c>
      <c r="G41" s="11" t="s">
        <v>21</v>
      </c>
      <c r="H41" s="7">
        <f t="shared" si="0"/>
        <v>312</v>
      </c>
      <c r="I41" s="8">
        <f>48+48</f>
        <v>96</v>
      </c>
      <c r="J41" s="8">
        <v>216</v>
      </c>
      <c r="K41" s="8"/>
      <c r="L41" s="9"/>
      <c r="M41" s="10"/>
    </row>
    <row r="42" spans="1:13" x14ac:dyDescent="0.25">
      <c r="A42" s="5">
        <v>32</v>
      </c>
      <c r="B42" s="6" t="s">
        <v>76</v>
      </c>
      <c r="C42" s="4" t="s">
        <v>18</v>
      </c>
      <c r="D42" s="4" t="s">
        <v>77</v>
      </c>
      <c r="E42" s="4">
        <v>1</v>
      </c>
      <c r="F42" s="4" t="s">
        <v>50</v>
      </c>
      <c r="G42" s="11" t="s">
        <v>21</v>
      </c>
      <c r="H42" s="7">
        <f>I42+J42+K42+L42</f>
        <v>106.92</v>
      </c>
      <c r="I42" s="8">
        <f>39.96+39.96</f>
        <v>79.92</v>
      </c>
      <c r="J42" s="8">
        <v>27</v>
      </c>
      <c r="K42" s="8"/>
      <c r="L42" s="9"/>
      <c r="M42" s="10"/>
    </row>
    <row r="43" spans="1:13" x14ac:dyDescent="0.25">
      <c r="A43" s="5">
        <v>33</v>
      </c>
      <c r="B43" s="6" t="s">
        <v>59</v>
      </c>
      <c r="C43" s="4" t="s">
        <v>18</v>
      </c>
      <c r="D43" s="4" t="s">
        <v>78</v>
      </c>
      <c r="E43" s="4">
        <v>2</v>
      </c>
      <c r="F43" s="4" t="s">
        <v>15</v>
      </c>
      <c r="G43" s="12" t="s">
        <v>21</v>
      </c>
      <c r="H43" s="7">
        <f>I43+J43+K43+L43</f>
        <v>204</v>
      </c>
      <c r="I43" s="8"/>
      <c r="J43" s="8">
        <v>54</v>
      </c>
      <c r="K43" s="8">
        <v>150</v>
      </c>
      <c r="L43" s="9"/>
      <c r="M43" s="10"/>
    </row>
    <row r="44" spans="1:13" x14ac:dyDescent="0.25">
      <c r="A44" s="5">
        <v>34</v>
      </c>
      <c r="B44" s="6" t="s">
        <v>79</v>
      </c>
      <c r="C44" s="4" t="s">
        <v>80</v>
      </c>
      <c r="D44" s="11" t="s">
        <v>78</v>
      </c>
      <c r="E44" s="11">
        <v>2</v>
      </c>
      <c r="F44" s="11" t="s">
        <v>15</v>
      </c>
      <c r="G44" s="12" t="s">
        <v>21</v>
      </c>
      <c r="H44" s="7">
        <f>I44+J44+K44+L44</f>
        <v>204</v>
      </c>
      <c r="I44" s="8"/>
      <c r="J44" s="8">
        <v>54</v>
      </c>
      <c r="K44" s="8">
        <v>150</v>
      </c>
      <c r="L44" s="9"/>
      <c r="M44" s="10"/>
    </row>
    <row r="45" spans="1:13" x14ac:dyDescent="0.25">
      <c r="A45" s="5">
        <v>35</v>
      </c>
      <c r="B45" s="6" t="s">
        <v>81</v>
      </c>
      <c r="C45" s="4" t="s">
        <v>82</v>
      </c>
      <c r="D45" s="4" t="s">
        <v>70</v>
      </c>
      <c r="E45" s="4">
        <v>3</v>
      </c>
      <c r="F45" s="4" t="s">
        <v>45</v>
      </c>
      <c r="G45" s="12" t="s">
        <v>71</v>
      </c>
      <c r="H45" s="7">
        <f t="shared" ref="H45" si="10">I45+J45+K45+L45</f>
        <v>931.87799999999993</v>
      </c>
      <c r="I45" s="8">
        <f>282+168.878</f>
        <v>450.87799999999999</v>
      </c>
      <c r="J45" s="8">
        <v>81</v>
      </c>
      <c r="K45" s="8">
        <v>400</v>
      </c>
      <c r="L45" s="9"/>
      <c r="M45" s="10"/>
    </row>
  </sheetData>
  <mergeCells count="14">
    <mergeCell ref="F9:F10"/>
    <mergeCell ref="G9:G10"/>
    <mergeCell ref="H9:H10"/>
    <mergeCell ref="I9:L9"/>
    <mergeCell ref="H1:L1"/>
    <mergeCell ref="H2:L2"/>
    <mergeCell ref="H3:L3"/>
    <mergeCell ref="A5:L5"/>
    <mergeCell ref="A6:L6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2022-04-21T10:21:29Z</dcterms:modified>
</cp:coreProperties>
</file>